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ig\Desktop\PROJECTS\3_CORONA_CONTENT\CASH_FLOW_MODEL\FINAL\"/>
    </mc:Choice>
  </mc:AlternateContent>
  <xr:revisionPtr revIDLastSave="0" documentId="8_{B889A3AA-E00C-43A1-956F-819580DB8DAB}" xr6:coauthVersionLast="45" xr6:coauthVersionMax="45" xr10:uidLastSave="{00000000-0000-0000-0000-000000000000}"/>
  <bookViews>
    <workbookView xWindow="-120" yWindow="-120" windowWidth="29040" windowHeight="15840" xr2:uid="{8BB631DE-D0BE-47C4-A65D-739FAC4661D8}"/>
  </bookViews>
  <sheets>
    <sheet name="WORKSHEET" sheetId="9" r:id="rId1"/>
    <sheet name="CASH_FLOW" sheetId="6" r:id="rId2"/>
    <sheet name="Graph_Budget_vs_Actual" sheetId="10" r:id="rId3"/>
    <sheet name="Graph_Cumulative" sheetId="11" r:id="rId4"/>
  </sheets>
  <definedNames>
    <definedName name="_xlnm.Print_Area" localSheetId="1">CASH_FLOW!$B$6:$K$41</definedName>
    <definedName name="_xlnm.Print_Area" localSheetId="0">WORKSHEET!$B$6:$K$16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6" l="1"/>
  <c r="C19" i="6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P8" i="11" s="1"/>
  <c r="Q8" i="11" s="1"/>
  <c r="R8" i="11" s="1"/>
  <c r="S8" i="11" s="1"/>
  <c r="T8" i="11" s="1"/>
  <c r="C8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C7" i="11"/>
  <c r="H47" i="9"/>
  <c r="H49" i="9"/>
  <c r="H21" i="9"/>
  <c r="H134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I132" i="9"/>
  <c r="H132" i="9"/>
  <c r="Y117" i="9"/>
  <c r="X117" i="9"/>
  <c r="W117" i="9"/>
  <c r="V117" i="9"/>
  <c r="U117" i="9"/>
  <c r="T117" i="9"/>
  <c r="T132" i="9" s="1"/>
  <c r="S117" i="9"/>
  <c r="S132" i="9" s="1"/>
  <c r="R117" i="9"/>
  <c r="Q117" i="9"/>
  <c r="P117" i="9"/>
  <c r="O117" i="9"/>
  <c r="N117" i="9"/>
  <c r="M117" i="9"/>
  <c r="L117" i="9"/>
  <c r="K117" i="9"/>
  <c r="J117" i="9"/>
  <c r="I117" i="9"/>
  <c r="H117" i="9"/>
  <c r="Y102" i="9"/>
  <c r="X102" i="9"/>
  <c r="W102" i="9"/>
  <c r="V102" i="9"/>
  <c r="U102" i="9"/>
  <c r="T102" i="9"/>
  <c r="S102" i="9"/>
  <c r="R102" i="9"/>
  <c r="Q102" i="9"/>
  <c r="P102" i="9"/>
  <c r="P132" i="9" s="1"/>
  <c r="O102" i="9"/>
  <c r="O132" i="9" s="1"/>
  <c r="N102" i="9"/>
  <c r="M102" i="9"/>
  <c r="L102" i="9"/>
  <c r="K102" i="9"/>
  <c r="J102" i="9"/>
  <c r="I102" i="9"/>
  <c r="H102" i="9"/>
  <c r="Y87" i="9"/>
  <c r="X87" i="9"/>
  <c r="W87" i="9"/>
  <c r="V87" i="9"/>
  <c r="U87" i="9"/>
  <c r="T87" i="9"/>
  <c r="S87" i="9"/>
  <c r="R87" i="9"/>
  <c r="R132" i="9" s="1"/>
  <c r="Q87" i="9"/>
  <c r="P87" i="9"/>
  <c r="O87" i="9"/>
  <c r="N87" i="9"/>
  <c r="M87" i="9"/>
  <c r="L87" i="9"/>
  <c r="K87" i="9"/>
  <c r="J87" i="9"/>
  <c r="I87" i="9"/>
  <c r="H87" i="9"/>
  <c r="Y72" i="9"/>
  <c r="Y132" i="9" s="1"/>
  <c r="X72" i="9"/>
  <c r="W72" i="9"/>
  <c r="V72" i="9"/>
  <c r="U72" i="9"/>
  <c r="T72" i="9"/>
  <c r="S72" i="9"/>
  <c r="R72" i="9"/>
  <c r="Q72" i="9"/>
  <c r="Q132" i="9" s="1"/>
  <c r="P72" i="9"/>
  <c r="O72" i="9"/>
  <c r="N72" i="9"/>
  <c r="M72" i="9"/>
  <c r="M132" i="9" s="1"/>
  <c r="L72" i="9"/>
  <c r="K72" i="9"/>
  <c r="J72" i="9"/>
  <c r="I72" i="9"/>
  <c r="H72" i="9"/>
  <c r="H57" i="9"/>
  <c r="X132" i="9"/>
  <c r="W132" i="9"/>
  <c r="L132" i="9"/>
  <c r="K132" i="9"/>
  <c r="I62" i="9"/>
  <c r="H62" i="9"/>
  <c r="C3" i="9"/>
  <c r="U132" i="9" l="1"/>
  <c r="N132" i="9"/>
  <c r="V132" i="9"/>
  <c r="J132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H71" i="9"/>
  <c r="H56" i="9"/>
  <c r="Y62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B3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H124" i="9"/>
  <c r="I124" i="9" s="1"/>
  <c r="H119" i="9"/>
  <c r="D116" i="9"/>
  <c r="E116" i="9" s="1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H109" i="9"/>
  <c r="H112" i="9" s="1"/>
  <c r="H104" i="9"/>
  <c r="H107" i="9" s="1"/>
  <c r="D101" i="9"/>
  <c r="E101" i="9" s="1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H94" i="9"/>
  <c r="I94" i="9" s="1"/>
  <c r="H89" i="9"/>
  <c r="H92" i="9" s="1"/>
  <c r="D86" i="9"/>
  <c r="E86" i="9" s="1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H79" i="9"/>
  <c r="I79" i="9" s="1"/>
  <c r="H74" i="9"/>
  <c r="H77" i="9" s="1"/>
  <c r="D71" i="9"/>
  <c r="E71" i="9" s="1"/>
  <c r="H114" i="9" l="1"/>
  <c r="J124" i="9"/>
  <c r="I127" i="9"/>
  <c r="H122" i="9"/>
  <c r="H129" i="9" s="1"/>
  <c r="I119" i="9"/>
  <c r="H127" i="9"/>
  <c r="I104" i="9"/>
  <c r="I109" i="9"/>
  <c r="J94" i="9"/>
  <c r="I97" i="9"/>
  <c r="H97" i="9"/>
  <c r="H99" i="9" s="1"/>
  <c r="I89" i="9"/>
  <c r="J79" i="9"/>
  <c r="I82" i="9"/>
  <c r="H82" i="9"/>
  <c r="H84" i="9" s="1"/>
  <c r="I74" i="9"/>
  <c r="D56" i="9"/>
  <c r="D6" i="1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I122" i="9" l="1"/>
  <c r="I129" i="9" s="1"/>
  <c r="J119" i="9"/>
  <c r="K124" i="9"/>
  <c r="J127" i="9"/>
  <c r="I112" i="9"/>
  <c r="J109" i="9"/>
  <c r="I107" i="9"/>
  <c r="I114" i="9" s="1"/>
  <c r="J104" i="9"/>
  <c r="K94" i="9"/>
  <c r="J97" i="9"/>
  <c r="I92" i="9"/>
  <c r="I99" i="9" s="1"/>
  <c r="J89" i="9"/>
  <c r="I77" i="9"/>
  <c r="I84" i="9" s="1"/>
  <c r="J74" i="9"/>
  <c r="K79" i="9"/>
  <c r="J82" i="9"/>
  <c r="C7" i="10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D6" i="10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K127" i="9" l="1"/>
  <c r="L124" i="9"/>
  <c r="K119" i="9"/>
  <c r="J122" i="9"/>
  <c r="J129" i="9" s="1"/>
  <c r="K104" i="9"/>
  <c r="J107" i="9"/>
  <c r="K109" i="9"/>
  <c r="J112" i="9"/>
  <c r="K97" i="9"/>
  <c r="L94" i="9"/>
  <c r="K89" i="9"/>
  <c r="J92" i="9"/>
  <c r="J99" i="9" s="1"/>
  <c r="K82" i="9"/>
  <c r="L79" i="9"/>
  <c r="K74" i="9"/>
  <c r="J77" i="9"/>
  <c r="J84" i="9" s="1"/>
  <c r="V7" i="10"/>
  <c r="H64" i="9"/>
  <c r="I64" i="9" s="1"/>
  <c r="J64" i="9" s="1"/>
  <c r="K64" i="9" s="1"/>
  <c r="L64" i="9" s="1"/>
  <c r="M64" i="9" s="1"/>
  <c r="N64" i="9" s="1"/>
  <c r="O64" i="9" s="1"/>
  <c r="P64" i="9" s="1"/>
  <c r="Q64" i="9" s="1"/>
  <c r="R64" i="9" s="1"/>
  <c r="S64" i="9" s="1"/>
  <c r="T64" i="9" s="1"/>
  <c r="U64" i="9" s="1"/>
  <c r="V64" i="9" s="1"/>
  <c r="W64" i="9" s="1"/>
  <c r="X64" i="9" s="1"/>
  <c r="Y64" i="9" s="1"/>
  <c r="H59" i="9"/>
  <c r="I59" i="9" s="1"/>
  <c r="J44" i="9"/>
  <c r="K44" i="9" s="1"/>
  <c r="L44" i="9" s="1"/>
  <c r="M44" i="9" s="1"/>
  <c r="N44" i="9" s="1"/>
  <c r="O44" i="9" s="1"/>
  <c r="P44" i="9" s="1"/>
  <c r="Q44" i="9" s="1"/>
  <c r="R44" i="9" s="1"/>
  <c r="S44" i="9" s="1"/>
  <c r="T44" i="9" s="1"/>
  <c r="U44" i="9" s="1"/>
  <c r="V44" i="9" s="1"/>
  <c r="W44" i="9" s="1"/>
  <c r="X44" i="9" s="1"/>
  <c r="Y44" i="9" s="1"/>
  <c r="H44" i="9"/>
  <c r="I44" i="9" s="1"/>
  <c r="H34" i="9"/>
  <c r="I34" i="9" s="1"/>
  <c r="J34" i="9" s="1"/>
  <c r="K34" i="9" s="1"/>
  <c r="L34" i="9" s="1"/>
  <c r="M34" i="9" s="1"/>
  <c r="N34" i="9" s="1"/>
  <c r="O34" i="9" s="1"/>
  <c r="P34" i="9" s="1"/>
  <c r="Q34" i="9" s="1"/>
  <c r="R34" i="9" s="1"/>
  <c r="S34" i="9" s="1"/>
  <c r="T34" i="9" s="1"/>
  <c r="U34" i="9" s="1"/>
  <c r="V34" i="9" s="1"/>
  <c r="W34" i="9" s="1"/>
  <c r="X34" i="9" s="1"/>
  <c r="Y34" i="9" s="1"/>
  <c r="H32" i="9"/>
  <c r="J29" i="9"/>
  <c r="K29" i="9" s="1"/>
  <c r="H29" i="9"/>
  <c r="I29" i="9" s="1"/>
  <c r="I32" i="9" s="1"/>
  <c r="H19" i="9"/>
  <c r="I19" i="9" s="1"/>
  <c r="J19" i="9" s="1"/>
  <c r="H17" i="9"/>
  <c r="I14" i="9"/>
  <c r="I17" i="9" s="1"/>
  <c r="H14" i="9"/>
  <c r="M124" i="9" l="1"/>
  <c r="L127" i="9"/>
  <c r="K122" i="9"/>
  <c r="K129" i="9" s="1"/>
  <c r="L119" i="9"/>
  <c r="J114" i="9"/>
  <c r="K112" i="9"/>
  <c r="L109" i="9"/>
  <c r="K107" i="9"/>
  <c r="K114" i="9" s="1"/>
  <c r="L104" i="9"/>
  <c r="M94" i="9"/>
  <c r="L97" i="9"/>
  <c r="L89" i="9"/>
  <c r="K92" i="9"/>
  <c r="K99" i="9" s="1"/>
  <c r="L74" i="9"/>
  <c r="K77" i="9"/>
  <c r="K84" i="9" s="1"/>
  <c r="L82" i="9"/>
  <c r="M79" i="9"/>
  <c r="J59" i="9"/>
  <c r="L29" i="9"/>
  <c r="K32" i="9"/>
  <c r="J32" i="9"/>
  <c r="K19" i="9"/>
  <c r="J14" i="9"/>
  <c r="B45" i="9"/>
  <c r="D137" i="9"/>
  <c r="L122" i="9" l="1"/>
  <c r="L129" i="9" s="1"/>
  <c r="M119" i="9"/>
  <c r="N124" i="9"/>
  <c r="M127" i="9"/>
  <c r="M109" i="9"/>
  <c r="L112" i="9"/>
  <c r="M104" i="9"/>
  <c r="L107" i="9"/>
  <c r="L114" i="9" s="1"/>
  <c r="L92" i="9"/>
  <c r="L99" i="9" s="1"/>
  <c r="M89" i="9"/>
  <c r="N94" i="9"/>
  <c r="M97" i="9"/>
  <c r="N79" i="9"/>
  <c r="M82" i="9"/>
  <c r="L77" i="9"/>
  <c r="L84" i="9" s="1"/>
  <c r="M74" i="9"/>
  <c r="K59" i="9"/>
  <c r="J62" i="9"/>
  <c r="M29" i="9"/>
  <c r="L32" i="9"/>
  <c r="L19" i="9"/>
  <c r="J17" i="9"/>
  <c r="K14" i="9"/>
  <c r="M122" i="9" l="1"/>
  <c r="M129" i="9" s="1"/>
  <c r="N119" i="9"/>
  <c r="O124" i="9"/>
  <c r="N127" i="9"/>
  <c r="M107" i="9"/>
  <c r="N104" i="9"/>
  <c r="N109" i="9"/>
  <c r="M112" i="9"/>
  <c r="M92" i="9"/>
  <c r="M99" i="9" s="1"/>
  <c r="N89" i="9"/>
  <c r="O94" i="9"/>
  <c r="N97" i="9"/>
  <c r="M77" i="9"/>
  <c r="M84" i="9" s="1"/>
  <c r="N74" i="9"/>
  <c r="O79" i="9"/>
  <c r="N82" i="9"/>
  <c r="L59" i="9"/>
  <c r="K62" i="9"/>
  <c r="N29" i="9"/>
  <c r="M32" i="9"/>
  <c r="M19" i="9"/>
  <c r="K17" i="9"/>
  <c r="L14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E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H66" i="9"/>
  <c r="H67" i="9" s="1"/>
  <c r="I66" i="9"/>
  <c r="J66" i="9"/>
  <c r="J67" i="9" s="1"/>
  <c r="K66" i="9"/>
  <c r="K67" i="9" s="1"/>
  <c r="L66" i="9"/>
  <c r="L67" i="9" s="1"/>
  <c r="M66" i="9"/>
  <c r="M67" i="9" s="1"/>
  <c r="N66" i="9"/>
  <c r="N67" i="9" s="1"/>
  <c r="O66" i="9"/>
  <c r="O67" i="9" s="1"/>
  <c r="P66" i="9"/>
  <c r="P67" i="9" s="1"/>
  <c r="Q66" i="9"/>
  <c r="Q67" i="9" s="1"/>
  <c r="R66" i="9"/>
  <c r="R67" i="9" s="1"/>
  <c r="S66" i="9"/>
  <c r="S67" i="9" s="1"/>
  <c r="T66" i="9"/>
  <c r="T67" i="9" s="1"/>
  <c r="U66" i="9"/>
  <c r="U67" i="9" s="1"/>
  <c r="V66" i="9"/>
  <c r="V67" i="9" s="1"/>
  <c r="W66" i="9"/>
  <c r="W67" i="9" s="1"/>
  <c r="X66" i="9"/>
  <c r="X67" i="9" s="1"/>
  <c r="Y66" i="9"/>
  <c r="Y67" i="9" s="1"/>
  <c r="E137" i="9"/>
  <c r="Y137" i="9" s="1"/>
  <c r="Y142" i="9" s="1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D41" i="9"/>
  <c r="E41" i="9" s="1"/>
  <c r="Y42" i="9" s="1"/>
  <c r="Y36" i="9"/>
  <c r="Y37" i="9" s="1"/>
  <c r="X36" i="9"/>
  <c r="X37" i="9" s="1"/>
  <c r="W36" i="9"/>
  <c r="W37" i="9" s="1"/>
  <c r="V36" i="9"/>
  <c r="V37" i="9" s="1"/>
  <c r="U36" i="9"/>
  <c r="U37" i="9" s="1"/>
  <c r="T36" i="9"/>
  <c r="T37" i="9" s="1"/>
  <c r="S36" i="9"/>
  <c r="S37" i="9" s="1"/>
  <c r="R36" i="9"/>
  <c r="R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L22" i="9" s="1"/>
  <c r="K21" i="9"/>
  <c r="K22" i="9" s="1"/>
  <c r="J21" i="9"/>
  <c r="J22" i="9" s="1"/>
  <c r="I21" i="9"/>
  <c r="I22" i="9" s="1"/>
  <c r="H22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D26" i="9"/>
  <c r="E26" i="9" s="1"/>
  <c r="Y27" i="9" s="1"/>
  <c r="D11" i="9"/>
  <c r="O127" i="9" l="1"/>
  <c r="P124" i="9"/>
  <c r="O119" i="9"/>
  <c r="N122" i="9"/>
  <c r="N129" i="9" s="1"/>
  <c r="O104" i="9"/>
  <c r="N107" i="9"/>
  <c r="O109" i="9"/>
  <c r="N112" i="9"/>
  <c r="M114" i="9"/>
  <c r="O97" i="9"/>
  <c r="P94" i="9"/>
  <c r="O89" i="9"/>
  <c r="N92" i="9"/>
  <c r="N99" i="9" s="1"/>
  <c r="O82" i="9"/>
  <c r="P79" i="9"/>
  <c r="O74" i="9"/>
  <c r="N77" i="9"/>
  <c r="N84" i="9" s="1"/>
  <c r="P47" i="9"/>
  <c r="P49" i="9" s="1"/>
  <c r="X47" i="9"/>
  <c r="X49" i="9" s="1"/>
  <c r="M47" i="9"/>
  <c r="M49" i="9" s="1"/>
  <c r="Q47" i="9"/>
  <c r="Q49" i="9" s="1"/>
  <c r="U47" i="9"/>
  <c r="U49" i="9" s="1"/>
  <c r="Y47" i="9"/>
  <c r="Y49" i="9" s="1"/>
  <c r="J47" i="9"/>
  <c r="J49" i="9" s="1"/>
  <c r="N47" i="9"/>
  <c r="N49" i="9" s="1"/>
  <c r="R47" i="9"/>
  <c r="R49" i="9" s="1"/>
  <c r="V47" i="9"/>
  <c r="V49" i="9" s="1"/>
  <c r="L47" i="9"/>
  <c r="L49" i="9" s="1"/>
  <c r="T47" i="9"/>
  <c r="T49" i="9" s="1"/>
  <c r="I47" i="9"/>
  <c r="I49" i="9" s="1"/>
  <c r="K47" i="9"/>
  <c r="K49" i="9" s="1"/>
  <c r="O47" i="9"/>
  <c r="O49" i="9" s="1"/>
  <c r="S47" i="9"/>
  <c r="S49" i="9" s="1"/>
  <c r="W47" i="9"/>
  <c r="W49" i="9" s="1"/>
  <c r="M59" i="9"/>
  <c r="L62" i="9"/>
  <c r="I67" i="9"/>
  <c r="O29" i="9"/>
  <c r="N32" i="9"/>
  <c r="N39" i="9" s="1"/>
  <c r="M22" i="9"/>
  <c r="N19" i="9"/>
  <c r="L17" i="9"/>
  <c r="L24" i="9" s="1"/>
  <c r="M14" i="9"/>
  <c r="N42" i="9"/>
  <c r="E11" i="9"/>
  <c r="V12" i="9" s="1"/>
  <c r="K24" i="9"/>
  <c r="Y144" i="9"/>
  <c r="Y6" i="9" s="1"/>
  <c r="Y6" i="6" s="1"/>
  <c r="H24" i="9"/>
  <c r="L69" i="9"/>
  <c r="X57" i="9"/>
  <c r="J137" i="9"/>
  <c r="J142" i="9" s="1"/>
  <c r="J144" i="9" s="1"/>
  <c r="J6" i="9" s="1"/>
  <c r="J6" i="6" s="1"/>
  <c r="N137" i="9"/>
  <c r="N142" i="9" s="1"/>
  <c r="N144" i="9" s="1"/>
  <c r="N6" i="9" s="1"/>
  <c r="N6" i="6" s="1"/>
  <c r="R137" i="9"/>
  <c r="R142" i="9" s="1"/>
  <c r="R144" i="9" s="1"/>
  <c r="R6" i="9" s="1"/>
  <c r="R6" i="6" s="1"/>
  <c r="V137" i="9"/>
  <c r="V142" i="9" s="1"/>
  <c r="V144" i="9" s="1"/>
  <c r="V6" i="9" s="1"/>
  <c r="V6" i="6" s="1"/>
  <c r="T57" i="9"/>
  <c r="K137" i="9"/>
  <c r="K142" i="9" s="1"/>
  <c r="K144" i="9" s="1"/>
  <c r="K6" i="9" s="1"/>
  <c r="K6" i="6" s="1"/>
  <c r="O137" i="9"/>
  <c r="O142" i="9" s="1"/>
  <c r="O144" i="9" s="1"/>
  <c r="O6" i="9" s="1"/>
  <c r="O6" i="6" s="1"/>
  <c r="S137" i="9"/>
  <c r="S142" i="9" s="1"/>
  <c r="S144" i="9" s="1"/>
  <c r="S6" i="9" s="1"/>
  <c r="S6" i="6" s="1"/>
  <c r="W137" i="9"/>
  <c r="W142" i="9" s="1"/>
  <c r="W144" i="9" s="1"/>
  <c r="W6" i="9" s="1"/>
  <c r="W6" i="6" s="1"/>
  <c r="H137" i="9"/>
  <c r="H142" i="9" s="1"/>
  <c r="H144" i="9" s="1"/>
  <c r="H6" i="9" s="1"/>
  <c r="H6" i="6" s="1"/>
  <c r="L137" i="9"/>
  <c r="L142" i="9" s="1"/>
  <c r="L144" i="9" s="1"/>
  <c r="L6" i="9" s="1"/>
  <c r="L6" i="6" s="1"/>
  <c r="P137" i="9"/>
  <c r="P142" i="9" s="1"/>
  <c r="P144" i="9" s="1"/>
  <c r="P6" i="9" s="1"/>
  <c r="P6" i="6" s="1"/>
  <c r="T137" i="9"/>
  <c r="T142" i="9" s="1"/>
  <c r="T144" i="9" s="1"/>
  <c r="T6" i="9" s="1"/>
  <c r="T6" i="6" s="1"/>
  <c r="X137" i="9"/>
  <c r="X142" i="9" s="1"/>
  <c r="X144" i="9" s="1"/>
  <c r="X6" i="9" s="1"/>
  <c r="X6" i="6" s="1"/>
  <c r="I137" i="9"/>
  <c r="I142" i="9" s="1"/>
  <c r="I144" i="9" s="1"/>
  <c r="I6" i="9" s="1"/>
  <c r="I6" i="6" s="1"/>
  <c r="M137" i="9"/>
  <c r="M142" i="9" s="1"/>
  <c r="M144" i="9" s="1"/>
  <c r="M6" i="9" s="1"/>
  <c r="M6" i="6" s="1"/>
  <c r="Q137" i="9"/>
  <c r="Q142" i="9" s="1"/>
  <c r="Q144" i="9" s="1"/>
  <c r="Q6" i="9" s="1"/>
  <c r="Q6" i="6" s="1"/>
  <c r="U137" i="9"/>
  <c r="U142" i="9" s="1"/>
  <c r="U144" i="9" s="1"/>
  <c r="U6" i="9" s="1"/>
  <c r="U6" i="6" s="1"/>
  <c r="S42" i="9"/>
  <c r="P57" i="9"/>
  <c r="X42" i="9"/>
  <c r="J69" i="9"/>
  <c r="L57" i="9"/>
  <c r="W57" i="9"/>
  <c r="S57" i="9"/>
  <c r="O57" i="9"/>
  <c r="K57" i="9"/>
  <c r="K134" i="9" s="1"/>
  <c r="K5" i="9" s="1"/>
  <c r="K5" i="6" s="1"/>
  <c r="V57" i="9"/>
  <c r="R57" i="9"/>
  <c r="N57" i="9"/>
  <c r="J57" i="9"/>
  <c r="Y57" i="9"/>
  <c r="U57" i="9"/>
  <c r="Q57" i="9"/>
  <c r="M57" i="9"/>
  <c r="I57" i="9"/>
  <c r="K69" i="9"/>
  <c r="H69" i="9"/>
  <c r="I69" i="9"/>
  <c r="H39" i="9"/>
  <c r="H42" i="9"/>
  <c r="R42" i="9"/>
  <c r="L42" i="9"/>
  <c r="W42" i="9"/>
  <c r="I24" i="9"/>
  <c r="V27" i="9"/>
  <c r="J42" i="9"/>
  <c r="O42" i="9"/>
  <c r="T42" i="9"/>
  <c r="N27" i="9"/>
  <c r="R27" i="9"/>
  <c r="J24" i="9"/>
  <c r="J27" i="9"/>
  <c r="K42" i="9"/>
  <c r="P42" i="9"/>
  <c r="V42" i="9"/>
  <c r="H27" i="9"/>
  <c r="O27" i="9"/>
  <c r="S27" i="9"/>
  <c r="L27" i="9"/>
  <c r="P27" i="9"/>
  <c r="T27" i="9"/>
  <c r="X27" i="9"/>
  <c r="K27" i="9"/>
  <c r="W27" i="9"/>
  <c r="I27" i="9"/>
  <c r="M27" i="9"/>
  <c r="Q27" i="9"/>
  <c r="U27" i="9"/>
  <c r="I42" i="9"/>
  <c r="M42" i="9"/>
  <c r="Q42" i="9"/>
  <c r="U42" i="9"/>
  <c r="M39" i="9"/>
  <c r="L39" i="9"/>
  <c r="K39" i="9"/>
  <c r="J39" i="9"/>
  <c r="I39" i="9"/>
  <c r="F11" i="6"/>
  <c r="G11" i="6" s="1"/>
  <c r="Y32" i="6"/>
  <c r="Y30" i="6"/>
  <c r="Y28" i="6"/>
  <c r="Y25" i="6"/>
  <c r="Y24" i="6"/>
  <c r="Y26" i="6" s="1"/>
  <c r="X32" i="6"/>
  <c r="X30" i="6"/>
  <c r="X28" i="6"/>
  <c r="X25" i="6"/>
  <c r="X26" i="6" s="1"/>
  <c r="X24" i="6"/>
  <c r="W32" i="6"/>
  <c r="W30" i="6"/>
  <c r="W28" i="6"/>
  <c r="W25" i="6"/>
  <c r="W26" i="6" s="1"/>
  <c r="W24" i="6"/>
  <c r="V32" i="6"/>
  <c r="V30" i="6"/>
  <c r="V28" i="6"/>
  <c r="V26" i="6"/>
  <c r="V25" i="6"/>
  <c r="V24" i="6"/>
  <c r="U32" i="6"/>
  <c r="U30" i="6"/>
  <c r="U28" i="6"/>
  <c r="U26" i="6"/>
  <c r="U25" i="6"/>
  <c r="U24" i="6"/>
  <c r="T32" i="6"/>
  <c r="T30" i="6"/>
  <c r="T28" i="6"/>
  <c r="T26" i="6"/>
  <c r="T25" i="6"/>
  <c r="T24" i="6"/>
  <c r="S32" i="6"/>
  <c r="S30" i="6"/>
  <c r="S28" i="6"/>
  <c r="S25" i="6"/>
  <c r="S24" i="6"/>
  <c r="S26" i="6" s="1"/>
  <c r="R32" i="6"/>
  <c r="R30" i="6"/>
  <c r="R28" i="6"/>
  <c r="R25" i="6"/>
  <c r="R24" i="6"/>
  <c r="R26" i="6" s="1"/>
  <c r="Q32" i="6"/>
  <c r="Q30" i="6"/>
  <c r="Q28" i="6"/>
  <c r="Q25" i="6"/>
  <c r="Q24" i="6"/>
  <c r="Q26" i="6" s="1"/>
  <c r="P32" i="6"/>
  <c r="P30" i="6"/>
  <c r="P28" i="6"/>
  <c r="P25" i="6"/>
  <c r="P24" i="6"/>
  <c r="P26" i="6" s="1"/>
  <c r="O32" i="6"/>
  <c r="O30" i="6"/>
  <c r="O28" i="6"/>
  <c r="O25" i="6"/>
  <c r="O24" i="6"/>
  <c r="O26" i="6" s="1"/>
  <c r="N32" i="6"/>
  <c r="N30" i="6"/>
  <c r="N28" i="6"/>
  <c r="N25" i="6"/>
  <c r="N24" i="6"/>
  <c r="N26" i="6" s="1"/>
  <c r="M32" i="6"/>
  <c r="M30" i="6"/>
  <c r="M28" i="6"/>
  <c r="M26" i="6"/>
  <c r="M25" i="6"/>
  <c r="M24" i="6"/>
  <c r="L32" i="6"/>
  <c r="L30" i="6"/>
  <c r="L28" i="6"/>
  <c r="L26" i="6"/>
  <c r="L25" i="6"/>
  <c r="L24" i="6"/>
  <c r="K32" i="6"/>
  <c r="K30" i="6"/>
  <c r="K28" i="6"/>
  <c r="K25" i="6"/>
  <c r="K24" i="6"/>
  <c r="K26" i="6" s="1"/>
  <c r="J32" i="6"/>
  <c r="J30" i="6"/>
  <c r="J28" i="6"/>
  <c r="J25" i="6"/>
  <c r="J24" i="6"/>
  <c r="J26" i="6" s="1"/>
  <c r="I32" i="6"/>
  <c r="I30" i="6"/>
  <c r="I28" i="6"/>
  <c r="I25" i="6"/>
  <c r="I24" i="6"/>
  <c r="I26" i="6" s="1"/>
  <c r="H32" i="6"/>
  <c r="H30" i="6"/>
  <c r="H28" i="6"/>
  <c r="H25" i="6"/>
  <c r="H24" i="6"/>
  <c r="C23" i="6"/>
  <c r="C20" i="6"/>
  <c r="G32" i="6"/>
  <c r="G30" i="6"/>
  <c r="G28" i="6"/>
  <c r="G25" i="6"/>
  <c r="G24" i="6"/>
  <c r="G21" i="6"/>
  <c r="V21" i="6" s="1"/>
  <c r="G20" i="6"/>
  <c r="X20" i="6" s="1"/>
  <c r="G19" i="6"/>
  <c r="Y19" i="6" s="1"/>
  <c r="G26" i="6"/>
  <c r="C17" i="6"/>
  <c r="F15" i="6"/>
  <c r="G15" i="6" s="1"/>
  <c r="F12" i="6"/>
  <c r="G12" i="6" s="1"/>
  <c r="O122" i="9" l="1"/>
  <c r="O129" i="9" s="1"/>
  <c r="P119" i="9"/>
  <c r="Q124" i="9"/>
  <c r="P127" i="9"/>
  <c r="N114" i="9"/>
  <c r="O112" i="9"/>
  <c r="P109" i="9"/>
  <c r="O107" i="9"/>
  <c r="O114" i="9" s="1"/>
  <c r="P104" i="9"/>
  <c r="Q94" i="9"/>
  <c r="P97" i="9"/>
  <c r="O92" i="9"/>
  <c r="O99" i="9" s="1"/>
  <c r="P89" i="9"/>
  <c r="O77" i="9"/>
  <c r="O84" i="9" s="1"/>
  <c r="P74" i="9"/>
  <c r="P82" i="9"/>
  <c r="Q79" i="9"/>
  <c r="O12" i="9"/>
  <c r="N59" i="9"/>
  <c r="M62" i="9"/>
  <c r="I134" i="9"/>
  <c r="I5" i="9" s="1"/>
  <c r="I5" i="6" s="1"/>
  <c r="I12" i="6" s="1"/>
  <c r="P29" i="9"/>
  <c r="O32" i="9"/>
  <c r="O39" i="9" s="1"/>
  <c r="N22" i="9"/>
  <c r="O19" i="9"/>
  <c r="H52" i="9"/>
  <c r="M17" i="9"/>
  <c r="M24" i="9" s="1"/>
  <c r="M52" i="9" s="1"/>
  <c r="N14" i="9"/>
  <c r="N12" i="9"/>
  <c r="N51" i="9" s="1"/>
  <c r="L12" i="9"/>
  <c r="L51" i="9" s="1"/>
  <c r="U12" i="9"/>
  <c r="U51" i="9" s="1"/>
  <c r="S12" i="9"/>
  <c r="S51" i="9" s="1"/>
  <c r="P12" i="9"/>
  <c r="P51" i="9" s="1"/>
  <c r="V51" i="9"/>
  <c r="J12" i="9"/>
  <c r="J51" i="9" s="1"/>
  <c r="Q12" i="9"/>
  <c r="Q51" i="9" s="1"/>
  <c r="X12" i="9"/>
  <c r="T12" i="9"/>
  <c r="T51" i="9" s="1"/>
  <c r="R12" i="9"/>
  <c r="R51" i="9" s="1"/>
  <c r="W12" i="9"/>
  <c r="W51" i="9" s="1"/>
  <c r="K12" i="9"/>
  <c r="K51" i="9" s="1"/>
  <c r="H12" i="9"/>
  <c r="H51" i="9" s="1"/>
  <c r="M12" i="9"/>
  <c r="M51" i="9" s="1"/>
  <c r="Y12" i="9"/>
  <c r="Y51" i="9" s="1"/>
  <c r="I12" i="9"/>
  <c r="I51" i="9" s="1"/>
  <c r="K52" i="9"/>
  <c r="H15" i="6"/>
  <c r="V15" i="6"/>
  <c r="R15" i="6"/>
  <c r="N15" i="6"/>
  <c r="J15" i="6"/>
  <c r="U15" i="6"/>
  <c r="Q15" i="6"/>
  <c r="M15" i="6"/>
  <c r="I15" i="6"/>
  <c r="W15" i="6"/>
  <c r="Y15" i="6"/>
  <c r="O15" i="6"/>
  <c r="X15" i="6"/>
  <c r="T15" i="6"/>
  <c r="P15" i="6"/>
  <c r="L15" i="6"/>
  <c r="S15" i="6"/>
  <c r="K15" i="6"/>
  <c r="K21" i="6"/>
  <c r="W21" i="6"/>
  <c r="H21" i="6"/>
  <c r="L21" i="6"/>
  <c r="P21" i="6"/>
  <c r="T21" i="6"/>
  <c r="X21" i="6"/>
  <c r="O21" i="6"/>
  <c r="I21" i="6"/>
  <c r="M21" i="6"/>
  <c r="Q21" i="6"/>
  <c r="U21" i="6"/>
  <c r="Y21" i="6"/>
  <c r="S21" i="6"/>
  <c r="J21" i="6"/>
  <c r="N21" i="6"/>
  <c r="R21" i="6"/>
  <c r="K20" i="6"/>
  <c r="O20" i="6"/>
  <c r="Q20" i="6"/>
  <c r="S20" i="6"/>
  <c r="U20" i="6"/>
  <c r="Y20" i="6"/>
  <c r="I20" i="6"/>
  <c r="M20" i="6"/>
  <c r="W20" i="6"/>
  <c r="H20" i="6"/>
  <c r="J20" i="6"/>
  <c r="L20" i="6"/>
  <c r="N20" i="6"/>
  <c r="P20" i="6"/>
  <c r="R20" i="6"/>
  <c r="T20" i="6"/>
  <c r="V20" i="6"/>
  <c r="O19" i="6"/>
  <c r="T19" i="6"/>
  <c r="J19" i="6"/>
  <c r="N19" i="6"/>
  <c r="S19" i="6"/>
  <c r="W19" i="6"/>
  <c r="I19" i="6"/>
  <c r="M19" i="6"/>
  <c r="M22" i="6" s="1"/>
  <c r="M34" i="6" s="1"/>
  <c r="R19" i="6"/>
  <c r="V19" i="6"/>
  <c r="K19" i="6"/>
  <c r="X19" i="6"/>
  <c r="X22" i="6" s="1"/>
  <c r="X34" i="6" s="1"/>
  <c r="H19" i="6"/>
  <c r="L19" i="6"/>
  <c r="P19" i="6"/>
  <c r="P22" i="6" s="1"/>
  <c r="P34" i="6" s="1"/>
  <c r="Q19" i="6"/>
  <c r="U19" i="6"/>
  <c r="K12" i="6"/>
  <c r="L52" i="9"/>
  <c r="H5" i="9"/>
  <c r="H5" i="6" s="1"/>
  <c r="H12" i="6" s="1"/>
  <c r="J134" i="9"/>
  <c r="J5" i="9" s="1"/>
  <c r="J5" i="6" s="1"/>
  <c r="J12" i="6" s="1"/>
  <c r="L134" i="9"/>
  <c r="L5" i="9" s="1"/>
  <c r="L5" i="6" s="1"/>
  <c r="L12" i="6" s="1"/>
  <c r="X51" i="9"/>
  <c r="O51" i="9"/>
  <c r="J52" i="9"/>
  <c r="I52" i="9"/>
  <c r="H26" i="6"/>
  <c r="H22" i="6"/>
  <c r="H34" i="6" s="1"/>
  <c r="G22" i="6"/>
  <c r="G34" i="6" s="1"/>
  <c r="G13" i="6"/>
  <c r="G17" i="6" s="1"/>
  <c r="F22" i="6"/>
  <c r="F13" i="6"/>
  <c r="F17" i="6" s="1"/>
  <c r="F26" i="6"/>
  <c r="H53" i="9" l="1"/>
  <c r="H4" i="9" s="1"/>
  <c r="H4" i="6" s="1"/>
  <c r="H11" i="6" s="1"/>
  <c r="H13" i="6" s="1"/>
  <c r="R124" i="9"/>
  <c r="Q127" i="9"/>
  <c r="P122" i="9"/>
  <c r="P129" i="9" s="1"/>
  <c r="Q119" i="9"/>
  <c r="P112" i="9"/>
  <c r="Q109" i="9"/>
  <c r="P107" i="9"/>
  <c r="P114" i="9" s="1"/>
  <c r="Q104" i="9"/>
  <c r="R94" i="9"/>
  <c r="Q97" i="9"/>
  <c r="P92" i="9"/>
  <c r="P99" i="9" s="1"/>
  <c r="Q89" i="9"/>
  <c r="P77" i="9"/>
  <c r="P84" i="9" s="1"/>
  <c r="Q74" i="9"/>
  <c r="R79" i="9"/>
  <c r="Q82" i="9"/>
  <c r="M69" i="9"/>
  <c r="M134" i="9"/>
  <c r="M5" i="9" s="1"/>
  <c r="M5" i="6" s="1"/>
  <c r="M12" i="6" s="1"/>
  <c r="O59" i="9"/>
  <c r="N62" i="9"/>
  <c r="Q29" i="9"/>
  <c r="P32" i="9"/>
  <c r="P39" i="9" s="1"/>
  <c r="O22" i="9"/>
  <c r="P19" i="9"/>
  <c r="N17" i="9"/>
  <c r="N24" i="9" s="1"/>
  <c r="N52" i="9" s="1"/>
  <c r="N53" i="9" s="1"/>
  <c r="N4" i="9" s="1"/>
  <c r="N4" i="6" s="1"/>
  <c r="N11" i="6" s="1"/>
  <c r="O14" i="9"/>
  <c r="K53" i="9"/>
  <c r="K4" i="9" s="1"/>
  <c r="K4" i="6" s="1"/>
  <c r="K11" i="6" s="1"/>
  <c r="K13" i="6" s="1"/>
  <c r="K17" i="6" s="1"/>
  <c r="L53" i="9"/>
  <c r="L4" i="9" s="1"/>
  <c r="L4" i="6" s="1"/>
  <c r="L11" i="6" s="1"/>
  <c r="L13" i="6" s="1"/>
  <c r="L17" i="6" s="1"/>
  <c r="G8" i="10" s="1"/>
  <c r="M53" i="9"/>
  <c r="M4" i="9" s="1"/>
  <c r="M4" i="6" s="1"/>
  <c r="M11" i="6" s="1"/>
  <c r="Y22" i="6"/>
  <c r="Y34" i="6" s="1"/>
  <c r="K22" i="6"/>
  <c r="K34" i="6" s="1"/>
  <c r="V22" i="6"/>
  <c r="V34" i="6" s="1"/>
  <c r="W22" i="6"/>
  <c r="W34" i="6" s="1"/>
  <c r="T22" i="6"/>
  <c r="T34" i="6" s="1"/>
  <c r="U22" i="6"/>
  <c r="U34" i="6" s="1"/>
  <c r="S22" i="6"/>
  <c r="S34" i="6" s="1"/>
  <c r="O22" i="6"/>
  <c r="O34" i="6" s="1"/>
  <c r="N22" i="6"/>
  <c r="N34" i="6" s="1"/>
  <c r="L22" i="6"/>
  <c r="L34" i="6" s="1"/>
  <c r="Q22" i="6"/>
  <c r="Q34" i="6" s="1"/>
  <c r="R22" i="6"/>
  <c r="R34" i="6" s="1"/>
  <c r="I22" i="6"/>
  <c r="I34" i="6" s="1"/>
  <c r="J22" i="6"/>
  <c r="J34" i="6" s="1"/>
  <c r="G36" i="6"/>
  <c r="I53" i="9"/>
  <c r="I4" i="9" s="1"/>
  <c r="I4" i="6" s="1"/>
  <c r="I11" i="6" s="1"/>
  <c r="I13" i="6" s="1"/>
  <c r="I17" i="6" s="1"/>
  <c r="D8" i="10" s="1"/>
  <c r="J53" i="9"/>
  <c r="J4" i="9" s="1"/>
  <c r="J4" i="6" s="1"/>
  <c r="J11" i="6" s="1"/>
  <c r="J13" i="6" s="1"/>
  <c r="J17" i="6" s="1"/>
  <c r="F34" i="6"/>
  <c r="F36" i="6" s="1"/>
  <c r="Q122" i="9" l="1"/>
  <c r="Q129" i="9" s="1"/>
  <c r="R119" i="9"/>
  <c r="S124" i="9"/>
  <c r="R127" i="9"/>
  <c r="Q107" i="9"/>
  <c r="R104" i="9"/>
  <c r="Q112" i="9"/>
  <c r="R109" i="9"/>
  <c r="Q92" i="9"/>
  <c r="Q99" i="9" s="1"/>
  <c r="R89" i="9"/>
  <c r="S94" i="9"/>
  <c r="R97" i="9"/>
  <c r="Q77" i="9"/>
  <c r="Q84" i="9" s="1"/>
  <c r="R74" i="9"/>
  <c r="S79" i="9"/>
  <c r="R82" i="9"/>
  <c r="K36" i="6"/>
  <c r="K45" i="6" s="1"/>
  <c r="F8" i="10"/>
  <c r="J36" i="6"/>
  <c r="J45" i="6" s="1"/>
  <c r="E8" i="10"/>
  <c r="P59" i="9"/>
  <c r="O62" i="9"/>
  <c r="N69" i="9"/>
  <c r="N134" i="9"/>
  <c r="N5" i="9" s="1"/>
  <c r="N5" i="6" s="1"/>
  <c r="N12" i="6" s="1"/>
  <c r="N13" i="6" s="1"/>
  <c r="N17" i="6" s="1"/>
  <c r="M13" i="6"/>
  <c r="M17" i="6" s="1"/>
  <c r="H17" i="6"/>
  <c r="R29" i="9"/>
  <c r="Q32" i="9"/>
  <c r="Q39" i="9" s="1"/>
  <c r="P22" i="9"/>
  <c r="Q19" i="9"/>
  <c r="O17" i="9"/>
  <c r="O24" i="9" s="1"/>
  <c r="O52" i="9" s="1"/>
  <c r="O53" i="9" s="1"/>
  <c r="O4" i="9" s="1"/>
  <c r="O4" i="6" s="1"/>
  <c r="O11" i="6" s="1"/>
  <c r="P14" i="9"/>
  <c r="L36" i="6"/>
  <c r="I36" i="6"/>
  <c r="I43" i="6" s="1"/>
  <c r="K43" i="6" l="1"/>
  <c r="S127" i="9"/>
  <c r="T124" i="9"/>
  <c r="S119" i="9"/>
  <c r="R122" i="9"/>
  <c r="R129" i="9" s="1"/>
  <c r="S109" i="9"/>
  <c r="R112" i="9"/>
  <c r="S104" i="9"/>
  <c r="R107" i="9"/>
  <c r="R114" i="9" s="1"/>
  <c r="Q114" i="9"/>
  <c r="S89" i="9"/>
  <c r="R92" i="9"/>
  <c r="R99" i="9" s="1"/>
  <c r="S97" i="9"/>
  <c r="T94" i="9"/>
  <c r="S82" i="9"/>
  <c r="T79" i="9"/>
  <c r="S74" i="9"/>
  <c r="R77" i="9"/>
  <c r="R84" i="9" s="1"/>
  <c r="J43" i="6"/>
  <c r="H36" i="6"/>
  <c r="H38" i="6" s="1"/>
  <c r="C8" i="10"/>
  <c r="N36" i="6"/>
  <c r="N45" i="6" s="1"/>
  <c r="I8" i="10"/>
  <c r="M36" i="6"/>
  <c r="M43" i="6" s="1"/>
  <c r="H8" i="10"/>
  <c r="O69" i="9"/>
  <c r="O134" i="9"/>
  <c r="O5" i="9" s="1"/>
  <c r="O5" i="6" s="1"/>
  <c r="O12" i="6" s="1"/>
  <c r="O13" i="6" s="1"/>
  <c r="O17" i="6" s="1"/>
  <c r="Q59" i="9"/>
  <c r="P62" i="9"/>
  <c r="S29" i="9"/>
  <c r="R32" i="9"/>
  <c r="R39" i="9" s="1"/>
  <c r="Q22" i="9"/>
  <c r="R19" i="9"/>
  <c r="P17" i="9"/>
  <c r="P24" i="9" s="1"/>
  <c r="P52" i="9" s="1"/>
  <c r="P53" i="9" s="1"/>
  <c r="P4" i="9" s="1"/>
  <c r="P4" i="6" s="1"/>
  <c r="P11" i="6" s="1"/>
  <c r="Q14" i="9"/>
  <c r="L43" i="6"/>
  <c r="L45" i="6"/>
  <c r="I45" i="6"/>
  <c r="K38" i="6" l="1"/>
  <c r="I38" i="6"/>
  <c r="M45" i="6"/>
  <c r="S122" i="9"/>
  <c r="S129" i="9" s="1"/>
  <c r="T119" i="9"/>
  <c r="U124" i="9"/>
  <c r="T127" i="9"/>
  <c r="S107" i="9"/>
  <c r="T104" i="9"/>
  <c r="S112" i="9"/>
  <c r="T109" i="9"/>
  <c r="U94" i="9"/>
  <c r="T97" i="9"/>
  <c r="T89" i="9"/>
  <c r="S92" i="9"/>
  <c r="S99" i="9" s="1"/>
  <c r="T74" i="9"/>
  <c r="S77" i="9"/>
  <c r="S84" i="9" s="1"/>
  <c r="U79" i="9"/>
  <c r="T82" i="9"/>
  <c r="L38" i="6"/>
  <c r="J38" i="6"/>
  <c r="M38" i="6"/>
  <c r="H40" i="6"/>
  <c r="I40" i="6" s="1"/>
  <c r="J40" i="6" s="1"/>
  <c r="K40" i="6" s="1"/>
  <c r="L40" i="6" s="1"/>
  <c r="M40" i="6" s="1"/>
  <c r="N40" i="6" s="1"/>
  <c r="H43" i="6"/>
  <c r="H45" i="6"/>
  <c r="N38" i="6"/>
  <c r="N43" i="6"/>
  <c r="O36" i="6"/>
  <c r="O38" i="6" s="1"/>
  <c r="J8" i="10"/>
  <c r="P69" i="9"/>
  <c r="P134" i="9"/>
  <c r="P5" i="9" s="1"/>
  <c r="P5" i="6" s="1"/>
  <c r="P12" i="6" s="1"/>
  <c r="P13" i="6" s="1"/>
  <c r="P17" i="6" s="1"/>
  <c r="R59" i="9"/>
  <c r="Q62" i="9"/>
  <c r="T29" i="9"/>
  <c r="S32" i="9"/>
  <c r="S39" i="9" s="1"/>
  <c r="R22" i="9"/>
  <c r="S19" i="9"/>
  <c r="Q17" i="9"/>
  <c r="Q24" i="9" s="1"/>
  <c r="Q52" i="9" s="1"/>
  <c r="Q53" i="9" s="1"/>
  <c r="Q4" i="9" s="1"/>
  <c r="Q4" i="6" s="1"/>
  <c r="Q11" i="6" s="1"/>
  <c r="R14" i="9"/>
  <c r="T122" i="9" l="1"/>
  <c r="T129" i="9" s="1"/>
  <c r="U119" i="9"/>
  <c r="V124" i="9"/>
  <c r="U127" i="9"/>
  <c r="U109" i="9"/>
  <c r="T112" i="9"/>
  <c r="U104" i="9"/>
  <c r="T107" i="9"/>
  <c r="T114" i="9" s="1"/>
  <c r="S114" i="9"/>
  <c r="T92" i="9"/>
  <c r="T99" i="9" s="1"/>
  <c r="U89" i="9"/>
  <c r="V94" i="9"/>
  <c r="U97" i="9"/>
  <c r="V79" i="9"/>
  <c r="U82" i="9"/>
  <c r="T77" i="9"/>
  <c r="T84" i="9" s="1"/>
  <c r="U74" i="9"/>
  <c r="O45" i="6"/>
  <c r="O43" i="6"/>
  <c r="O40" i="6"/>
  <c r="P36" i="6"/>
  <c r="P38" i="6" s="1"/>
  <c r="K8" i="10"/>
  <c r="S59" i="9"/>
  <c r="R62" i="9"/>
  <c r="Q69" i="9"/>
  <c r="Q134" i="9"/>
  <c r="Q5" i="9" s="1"/>
  <c r="Q5" i="6" s="1"/>
  <c r="Q12" i="6" s="1"/>
  <c r="Q13" i="6" s="1"/>
  <c r="Q17" i="6" s="1"/>
  <c r="U29" i="9"/>
  <c r="T32" i="9"/>
  <c r="T39" i="9" s="1"/>
  <c r="S22" i="9"/>
  <c r="T19" i="9"/>
  <c r="R17" i="9"/>
  <c r="R24" i="9" s="1"/>
  <c r="R52" i="9" s="1"/>
  <c r="R53" i="9" s="1"/>
  <c r="R4" i="9" s="1"/>
  <c r="R4" i="6" s="1"/>
  <c r="R11" i="6" s="1"/>
  <c r="S14" i="9"/>
  <c r="W124" i="9" l="1"/>
  <c r="V127" i="9"/>
  <c r="U122" i="9"/>
  <c r="U129" i="9" s="1"/>
  <c r="V119" i="9"/>
  <c r="U107" i="9"/>
  <c r="V104" i="9"/>
  <c r="U112" i="9"/>
  <c r="V109" i="9"/>
  <c r="W94" i="9"/>
  <c r="V97" i="9"/>
  <c r="U92" i="9"/>
  <c r="U99" i="9" s="1"/>
  <c r="V89" i="9"/>
  <c r="U77" i="9"/>
  <c r="U84" i="9" s="1"/>
  <c r="V74" i="9"/>
  <c r="W79" i="9"/>
  <c r="V82" i="9"/>
  <c r="P45" i="6"/>
  <c r="P40" i="6"/>
  <c r="P43" i="6"/>
  <c r="Q36" i="6"/>
  <c r="L8" i="10"/>
  <c r="T59" i="9"/>
  <c r="S62" i="9"/>
  <c r="R69" i="9"/>
  <c r="R134" i="9"/>
  <c r="R5" i="9" s="1"/>
  <c r="R5" i="6" s="1"/>
  <c r="R12" i="6" s="1"/>
  <c r="R13" i="6" s="1"/>
  <c r="R17" i="6" s="1"/>
  <c r="V29" i="9"/>
  <c r="U32" i="9"/>
  <c r="U39" i="9" s="1"/>
  <c r="T22" i="9"/>
  <c r="U19" i="9"/>
  <c r="S17" i="9"/>
  <c r="S24" i="9" s="1"/>
  <c r="S52" i="9" s="1"/>
  <c r="S53" i="9" s="1"/>
  <c r="S4" i="9" s="1"/>
  <c r="S4" i="6" s="1"/>
  <c r="S11" i="6" s="1"/>
  <c r="T14" i="9"/>
  <c r="Q40" i="6" l="1"/>
  <c r="W119" i="9"/>
  <c r="V122" i="9"/>
  <c r="V129" i="9" s="1"/>
  <c r="W127" i="9"/>
  <c r="X124" i="9"/>
  <c r="W104" i="9"/>
  <c r="V107" i="9"/>
  <c r="W109" i="9"/>
  <c r="V112" i="9"/>
  <c r="U114" i="9"/>
  <c r="W89" i="9"/>
  <c r="V92" i="9"/>
  <c r="V99" i="9" s="1"/>
  <c r="W97" i="9"/>
  <c r="X94" i="9"/>
  <c r="W82" i="9"/>
  <c r="X79" i="9"/>
  <c r="W74" i="9"/>
  <c r="V77" i="9"/>
  <c r="V84" i="9" s="1"/>
  <c r="Q43" i="6"/>
  <c r="Q38" i="6"/>
  <c r="Q45" i="6"/>
  <c r="R36" i="6"/>
  <c r="R45" i="6" s="1"/>
  <c r="M8" i="10"/>
  <c r="S134" i="9"/>
  <c r="S5" i="9" s="1"/>
  <c r="S5" i="6" s="1"/>
  <c r="S12" i="6" s="1"/>
  <c r="S13" i="6" s="1"/>
  <c r="S17" i="6" s="1"/>
  <c r="S69" i="9"/>
  <c r="U59" i="9"/>
  <c r="T62" i="9"/>
  <c r="W29" i="9"/>
  <c r="V32" i="9"/>
  <c r="V39" i="9" s="1"/>
  <c r="U22" i="9"/>
  <c r="V19" i="9"/>
  <c r="T17" i="9"/>
  <c r="T24" i="9" s="1"/>
  <c r="T52" i="9" s="1"/>
  <c r="T53" i="9" s="1"/>
  <c r="T4" i="9" s="1"/>
  <c r="T4" i="6" s="1"/>
  <c r="T11" i="6" s="1"/>
  <c r="U14" i="9"/>
  <c r="Y124" i="9" l="1"/>
  <c r="Y127" i="9" s="1"/>
  <c r="X127" i="9"/>
  <c r="W122" i="9"/>
  <c r="W129" i="9" s="1"/>
  <c r="X119" i="9"/>
  <c r="W112" i="9"/>
  <c r="X109" i="9"/>
  <c r="V114" i="9"/>
  <c r="W107" i="9"/>
  <c r="W114" i="9" s="1"/>
  <c r="X104" i="9"/>
  <c r="Y94" i="9"/>
  <c r="Y97" i="9" s="1"/>
  <c r="X97" i="9"/>
  <c r="X89" i="9"/>
  <c r="W92" i="9"/>
  <c r="W99" i="9" s="1"/>
  <c r="X74" i="9"/>
  <c r="W77" i="9"/>
  <c r="W84" i="9" s="1"/>
  <c r="X82" i="9"/>
  <c r="Y79" i="9"/>
  <c r="Y82" i="9" s="1"/>
  <c r="R43" i="6"/>
  <c r="R38" i="6"/>
  <c r="R40" i="6"/>
  <c r="S36" i="6"/>
  <c r="S38" i="6" s="1"/>
  <c r="N8" i="10"/>
  <c r="V59" i="9"/>
  <c r="U62" i="9"/>
  <c r="T134" i="9"/>
  <c r="T5" i="9" s="1"/>
  <c r="T5" i="6" s="1"/>
  <c r="T12" i="6" s="1"/>
  <c r="T13" i="6" s="1"/>
  <c r="T17" i="6" s="1"/>
  <c r="T69" i="9"/>
  <c r="X29" i="9"/>
  <c r="W32" i="9"/>
  <c r="W39" i="9" s="1"/>
  <c r="V22" i="9"/>
  <c r="W19" i="9"/>
  <c r="U17" i="9"/>
  <c r="U24" i="9" s="1"/>
  <c r="U52" i="9" s="1"/>
  <c r="U53" i="9" s="1"/>
  <c r="U4" i="9" s="1"/>
  <c r="U4" i="6" s="1"/>
  <c r="U11" i="6" s="1"/>
  <c r="V14" i="9"/>
  <c r="X122" i="9" l="1"/>
  <c r="X129" i="9" s="1"/>
  <c r="Y119" i="9"/>
  <c r="Y122" i="9" s="1"/>
  <c r="Y129" i="9" s="1"/>
  <c r="X112" i="9"/>
  <c r="Y109" i="9"/>
  <c r="Y112" i="9" s="1"/>
  <c r="X107" i="9"/>
  <c r="Y104" i="9"/>
  <c r="Y107" i="9" s="1"/>
  <c r="Y89" i="9"/>
  <c r="Y92" i="9" s="1"/>
  <c r="Y99" i="9" s="1"/>
  <c r="X92" i="9"/>
  <c r="X99" i="9" s="1"/>
  <c r="X77" i="9"/>
  <c r="X84" i="9" s="1"/>
  <c r="Y74" i="9"/>
  <c r="Y77" i="9" s="1"/>
  <c r="Y84" i="9" s="1"/>
  <c r="S45" i="6"/>
  <c r="S40" i="6"/>
  <c r="S43" i="6"/>
  <c r="T36" i="6"/>
  <c r="O8" i="10"/>
  <c r="U134" i="9"/>
  <c r="U5" i="9" s="1"/>
  <c r="U5" i="6" s="1"/>
  <c r="U12" i="6" s="1"/>
  <c r="U13" i="6" s="1"/>
  <c r="U17" i="6" s="1"/>
  <c r="U69" i="9"/>
  <c r="W59" i="9"/>
  <c r="V62" i="9"/>
  <c r="Y29" i="9"/>
  <c r="Y32" i="9" s="1"/>
  <c r="Y39" i="9" s="1"/>
  <c r="X32" i="9"/>
  <c r="X39" i="9" s="1"/>
  <c r="W22" i="9"/>
  <c r="X19" i="9"/>
  <c r="V17" i="9"/>
  <c r="V24" i="9" s="1"/>
  <c r="V52" i="9" s="1"/>
  <c r="V53" i="9" s="1"/>
  <c r="V4" i="9" s="1"/>
  <c r="V4" i="6" s="1"/>
  <c r="V11" i="6" s="1"/>
  <c r="W14" i="9"/>
  <c r="T40" i="6" l="1"/>
  <c r="Y114" i="9"/>
  <c r="X114" i="9"/>
  <c r="T45" i="6"/>
  <c r="T43" i="6"/>
  <c r="T38" i="6"/>
  <c r="U36" i="6"/>
  <c r="U38" i="6" s="1"/>
  <c r="P8" i="10"/>
  <c r="X59" i="9"/>
  <c r="W62" i="9"/>
  <c r="V69" i="9"/>
  <c r="V134" i="9"/>
  <c r="V5" i="9" s="1"/>
  <c r="V5" i="6" s="1"/>
  <c r="V12" i="6" s="1"/>
  <c r="V13" i="6" s="1"/>
  <c r="V17" i="6" s="1"/>
  <c r="X22" i="9"/>
  <c r="Y19" i="9"/>
  <c r="Y22" i="9" s="1"/>
  <c r="W17" i="9"/>
  <c r="W24" i="9" s="1"/>
  <c r="W52" i="9" s="1"/>
  <c r="W53" i="9" s="1"/>
  <c r="W4" i="9" s="1"/>
  <c r="W4" i="6" s="1"/>
  <c r="W11" i="6" s="1"/>
  <c r="X14" i="9"/>
  <c r="U45" i="6" l="1"/>
  <c r="U40" i="6"/>
  <c r="U43" i="6"/>
  <c r="V36" i="6"/>
  <c r="V38" i="6" s="1"/>
  <c r="Q8" i="10"/>
  <c r="W134" i="9"/>
  <c r="W5" i="9" s="1"/>
  <c r="W5" i="6" s="1"/>
  <c r="W12" i="6" s="1"/>
  <c r="W13" i="6" s="1"/>
  <c r="W17" i="6" s="1"/>
  <c r="W69" i="9"/>
  <c r="Y59" i="9"/>
  <c r="X62" i="9"/>
  <c r="X17" i="9"/>
  <c r="X24" i="9" s="1"/>
  <c r="X52" i="9" s="1"/>
  <c r="X53" i="9" s="1"/>
  <c r="X4" i="9" s="1"/>
  <c r="X4" i="6" s="1"/>
  <c r="X11" i="6" s="1"/>
  <c r="Y14" i="9"/>
  <c r="Y17" i="9" s="1"/>
  <c r="Y24" i="9" s="1"/>
  <c r="Y52" i="9" s="1"/>
  <c r="Y53" i="9" s="1"/>
  <c r="Y4" i="9" s="1"/>
  <c r="Y4" i="6" s="1"/>
  <c r="Y11" i="6" s="1"/>
  <c r="V45" i="6" l="1"/>
  <c r="V43" i="6"/>
  <c r="V40" i="6"/>
  <c r="W36" i="6"/>
  <c r="W45" i="6" s="1"/>
  <c r="R8" i="10"/>
  <c r="Y69" i="9"/>
  <c r="Y134" i="9"/>
  <c r="Y5" i="9" s="1"/>
  <c r="Y5" i="6" s="1"/>
  <c r="Y12" i="6" s="1"/>
  <c r="Y13" i="6" s="1"/>
  <c r="Y17" i="6" s="1"/>
  <c r="X69" i="9"/>
  <c r="X134" i="9"/>
  <c r="X5" i="9" s="1"/>
  <c r="X5" i="6" s="1"/>
  <c r="X12" i="6" s="1"/>
  <c r="X13" i="6" s="1"/>
  <c r="X17" i="6" s="1"/>
  <c r="W38" i="6" l="1"/>
  <c r="W40" i="6"/>
  <c r="W43" i="6"/>
  <c r="Y36" i="6"/>
  <c r="Y45" i="6" s="1"/>
  <c r="T8" i="10"/>
  <c r="X36" i="6"/>
  <c r="X45" i="6" s="1"/>
  <c r="S8" i="10"/>
  <c r="Y43" i="6" l="1"/>
  <c r="X38" i="6"/>
  <c r="Y38" i="6"/>
  <c r="X40" i="6"/>
  <c r="Y40" i="6" s="1"/>
  <c r="V8" i="10"/>
  <c r="V9" i="10" s="1"/>
  <c r="X43" i="6"/>
</calcChain>
</file>

<file path=xl/sharedStrings.xml><?xml version="1.0" encoding="utf-8"?>
<sst xmlns="http://schemas.openxmlformats.org/spreadsheetml/2006/main" count="260" uniqueCount="114">
  <si>
    <t>Executive Payroll</t>
  </si>
  <si>
    <t>Production Payroll</t>
  </si>
  <si>
    <t>TOTAL PAYROLL</t>
  </si>
  <si>
    <t>MONTH 1</t>
  </si>
  <si>
    <t>MONTH 2</t>
  </si>
  <si>
    <t>MONTH 3</t>
  </si>
  <si>
    <t>TOTAL REVENUE -  ALL SOURCES</t>
  </si>
  <si>
    <t>Service &amp; Support Payroll</t>
  </si>
  <si>
    <t>Retirement Benefits</t>
  </si>
  <si>
    <t>Non-Retirement Benefits</t>
  </si>
  <si>
    <t>TOTAL BENEFITS</t>
  </si>
  <si>
    <t>TOTAL SELLING EXPENSE</t>
  </si>
  <si>
    <t>TOTAL OPERATING EXPENSE</t>
  </si>
  <si>
    <t>TOTAL ADMINISTRATIVE EXPENSE</t>
  </si>
  <si>
    <t>TOTAL EXPENSES</t>
  </si>
  <si>
    <t>PRE-TAX NET PROFIT (LOSS)</t>
  </si>
  <si>
    <t>CUMULATIVE PRE-TAX NET PROFIT (LOSS)</t>
  </si>
  <si>
    <t>MONTH</t>
  </si>
  <si>
    <t>MAY 2020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</si>
  <si>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</si>
  <si>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</si>
  <si>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</si>
  <si>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</si>
  <si>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</si>
  <si>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</si>
  <si>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</si>
  <si>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</si>
  <si>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</si>
  <si>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</si>
  <si>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</si>
  <si>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</si>
  <si>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</si>
  <si>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</si>
  <si>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</si>
  <si>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MAR 2020</t>
  </si>
  <si>
    <t>APR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</si>
  <si>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</si>
  <si>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</si>
  <si>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</si>
  <si>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</si>
  <si>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</si>
  <si>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</si>
  <si>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</si>
  <si>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</si>
  <si>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</si>
  <si>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</si>
  <si>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</si>
  <si>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</si>
  <si>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</si>
  <si>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</si>
  <si>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</si>
  <si>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Commercial Lines</t>
  </si>
  <si>
    <t>Personal Lines</t>
  </si>
  <si>
    <t>TOTAL COMMISSIONS &amp; FEES</t>
  </si>
  <si>
    <t>CL</t>
  </si>
  <si>
    <t>PL</t>
  </si>
  <si>
    <t>BUDGETED</t>
  </si>
  <si>
    <t>YEAR</t>
  </si>
  <si>
    <t>TOTAL C&amp;F</t>
  </si>
  <si>
    <t>TOTAL OTHER INCOME</t>
  </si>
  <si>
    <t>TOTAL REVENUE</t>
  </si>
  <si>
    <t># CL POLICES</t>
  </si>
  <si>
    <t>AVG CL POLICY</t>
  </si>
  <si>
    <t># PL POLICIES</t>
  </si>
  <si>
    <t>AVG PL POLICY</t>
  </si>
  <si>
    <t>% Decline Commercial Lines</t>
  </si>
  <si>
    <t>% Decline Personal Lines</t>
  </si>
  <si>
    <t>% Decline Other Income</t>
  </si>
  <si>
    <t>BEGINNING RESERVES &gt; AVAILABLE - OVER TIME</t>
  </si>
  <si>
    <t>NUMBER OF AVG CL POLICES TO WRITE TO OVERCOME DEFICIT</t>
  </si>
  <si>
    <t>NUMBER OF AVG PL POLICIES TO WRITE TO OVERCOME DEFICIT</t>
  </si>
  <si>
    <t xml:space="preserve"> </t>
  </si>
  <si>
    <t>COMMERCIAL LINES</t>
  </si>
  <si>
    <t>NUMBER OF</t>
  </si>
  <si>
    <t>POLICIES</t>
  </si>
  <si>
    <t>AVERAGE SIZE</t>
  </si>
  <si>
    <t>of POLICY (C&amp;F)</t>
  </si>
  <si>
    <t>BUDGETED POLICIES</t>
  </si>
  <si>
    <t>BUDGETED MONTHLY REVENUES</t>
  </si>
  <si>
    <t>PERSONAL LINES - AUTO</t>
  </si>
  <si>
    <t>REDUCTION PER POLICY</t>
  </si>
  <si>
    <t>TOTAL REDUCTION</t>
  </si>
  <si>
    <t>AVERAGE POLICY LOSS</t>
  </si>
  <si>
    <t>TOTAL REDUCTION - PER MONTH</t>
  </si>
  <si>
    <t>TOTAL MONTHLY AUTO LOST &gt;&gt;&gt;</t>
  </si>
  <si>
    <t>TOTAL MONTHLY HOME LOST &gt;&gt;&gt;</t>
  </si>
  <si>
    <t>TOTAL PROJECTED MONTLY INCOME &gt;&gt;&gt;</t>
  </si>
  <si>
    <t>TOTAL PROJECTED MONTHLY LOSS &gt;&gt;&gt;</t>
  </si>
  <si>
    <t>PERCENTAGE OF MONTLY INCOME LOST &gt;&gt;&gt;</t>
  </si>
  <si>
    <t>TOTAL MONTHLY UMBRELLA LOST &gt;&gt;&gt;</t>
  </si>
  <si>
    <t>TOTAL MONTHLY COMMERCIAL LOST &gt;&gt;&gt;</t>
  </si>
  <si>
    <t>OTHER PROJECTED INCOME</t>
  </si>
  <si>
    <t>TOTAL PERSONAL LINES</t>
  </si>
  <si>
    <t>TOTAL COMMERCIAL LINES</t>
  </si>
  <si>
    <t>PROJECTED MONTLY REDUCTION</t>
  </si>
  <si>
    <t>TOTAL MONTHLY OTHER INCOME LOST &gt;&gt;&gt;</t>
  </si>
  <si>
    <t>PERSONAL LINES - UMBRELLA / DWELLING / INLAND MARINE</t>
  </si>
  <si>
    <t>% of</t>
  </si>
  <si>
    <t>PL POLICIES</t>
  </si>
  <si>
    <t>PERSONAL LINES - HOMEOWNERS</t>
  </si>
  <si>
    <t># of</t>
  </si>
  <si>
    <t>NEW NUMBER OF POLICIES WITH REDUCED COVERAGE</t>
  </si>
  <si>
    <t>RUNNING NUMBER OF POLICIES WITH REDUCED COVERAGE</t>
  </si>
  <si>
    <t>RUNNING NUMBER OF POLICIES CANCELLED</t>
  </si>
  <si>
    <t>NEW NUMBER OF POLICIES CANCELLED</t>
  </si>
  <si>
    <t>CL POLICIES</t>
  </si>
  <si>
    <t>BUDGET</t>
  </si>
  <si>
    <t>ACTUAL</t>
  </si>
  <si>
    <t>TOTAL</t>
  </si>
  <si>
    <t>RESTAURANTS</t>
  </si>
  <si>
    <t>CONTRACTORS</t>
  </si>
  <si>
    <t>MANUFACTURING</t>
  </si>
  <si>
    <t>AGRICULTURE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</si>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</sst>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0.00_);\(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7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14" fillId="0" borderId="0"/>
  </cellStyleXfs>
  <cellXfs count="165">
    <xf numFmtId="0" fontId="0" fillId="0" borderId="0" xfId="0"/>
    <xf numFmtId="0" fontId="0" fillId="0" borderId="4" xfId="0" applyBorder="1"/>
    <xf numFmtId="166" fontId="0" fillId="0" borderId="4" xfId="0" applyNumberFormat="1" applyBorder="1"/>
    <xf numFmtId="0" fontId="0" fillId="0" borderId="5" xfId="0" applyBorder="1"/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0" xfId="0" applyBorder="1"/>
    <xf numFmtId="165" fontId="0" fillId="0" borderId="5" xfId="0" applyNumberFormat="1" applyBorder="1" applyAlignment="1">
      <alignment horizontal="center"/>
    </xf>
    <xf numFmtId="166" fontId="0" fillId="0" borderId="0" xfId="0" applyNumberFormat="1" applyBorder="1"/>
    <xf numFmtId="166" fontId="0" fillId="0" borderId="5" xfId="0" applyNumberFormat="1" applyBorder="1"/>
    <xf numFmtId="165" fontId="8" fillId="0" borderId="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5" fontId="3" fillId="2" borderId="0" xfId="0" applyNumberFormat="1" applyFont="1" applyFill="1" applyBorder="1" applyAlignment="1">
      <alignment horizontal="center"/>
    </xf>
    <xf numFmtId="5" fontId="3" fillId="2" borderId="5" xfId="0" applyNumberFormat="1" applyFont="1" applyFill="1" applyBorder="1" applyAlignment="1">
      <alignment horizontal="center"/>
    </xf>
    <xf numFmtId="166" fontId="0" fillId="0" borderId="7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6" fontId="0" fillId="0" borderId="0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4" fillId="0" borderId="0" xfId="0" applyFont="1"/>
    <xf numFmtId="167" fontId="0" fillId="0" borderId="0" xfId="0" applyNumberFormat="1" applyBorder="1"/>
    <xf numFmtId="5" fontId="0" fillId="0" borderId="0" xfId="0" applyNumberForma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4" borderId="0" xfId="0" applyFill="1" applyBorder="1"/>
    <xf numFmtId="165" fontId="0" fillId="4" borderId="0" xfId="0" applyNumberFormat="1" applyFill="1" applyBorder="1"/>
    <xf numFmtId="0" fontId="0" fillId="4" borderId="0" xfId="0" quotePrefix="1" applyFill="1" applyBorder="1"/>
    <xf numFmtId="0" fontId="3" fillId="6" borderId="0" xfId="0" applyFont="1" applyFill="1" applyBorder="1" applyAlignment="1">
      <alignment horizontal="center"/>
    </xf>
    <xf numFmtId="17" fontId="3" fillId="6" borderId="0" xfId="0" quotePrefix="1" applyNumberFormat="1" applyFont="1" applyFill="1" applyBorder="1" applyAlignment="1">
      <alignment horizontal="center"/>
    </xf>
    <xf numFmtId="0" fontId="3" fillId="6" borderId="0" xfId="0" quotePrefix="1" applyFont="1" applyFill="1" applyBorder="1" applyAlignment="1">
      <alignment horizontal="center"/>
    </xf>
    <xf numFmtId="5" fontId="0" fillId="7" borderId="9" xfId="0" applyNumberForma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8" fillId="0" borderId="4" xfId="0" applyFont="1" applyBorder="1"/>
    <xf numFmtId="165" fontId="9" fillId="0" borderId="5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4" xfId="0" applyFont="1" applyBorder="1"/>
    <xf numFmtId="0" fontId="5" fillId="2" borderId="4" xfId="0" applyFont="1" applyFill="1" applyBorder="1"/>
    <xf numFmtId="167" fontId="0" fillId="0" borderId="5" xfId="0" applyNumberFormat="1" applyBorder="1"/>
    <xf numFmtId="0" fontId="0" fillId="0" borderId="7" xfId="0" applyBorder="1"/>
    <xf numFmtId="0" fontId="3" fillId="6" borderId="5" xfId="0" applyFont="1" applyFill="1" applyBorder="1" applyAlignment="1">
      <alignment horizontal="center"/>
    </xf>
    <xf numFmtId="0" fontId="3" fillId="6" borderId="5" xfId="0" quotePrefix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5" xfId="0" applyFont="1" applyBorder="1"/>
    <xf numFmtId="165" fontId="13" fillId="0" borderId="0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2" fillId="7" borderId="0" xfId="0" applyNumberFormat="1" applyFont="1" applyFill="1" applyBorder="1"/>
    <xf numFmtId="164" fontId="2" fillId="7" borderId="0" xfId="1" applyNumberFormat="1" applyFont="1" applyFill="1" applyBorder="1"/>
    <xf numFmtId="165" fontId="0" fillId="7" borderId="0" xfId="0" applyNumberFormat="1" applyFill="1" applyBorder="1"/>
    <xf numFmtId="165" fontId="0" fillId="7" borderId="0" xfId="0" applyNumberFormat="1" applyFill="1" applyBorder="1" applyAlignment="1">
      <alignment horizontal="center"/>
    </xf>
    <xf numFmtId="165" fontId="8" fillId="7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6" fontId="0" fillId="0" borderId="2" xfId="0" applyNumberFormat="1" applyBorder="1"/>
    <xf numFmtId="166" fontId="0" fillId="0" borderId="3" xfId="0" applyNumberFormat="1" applyBorder="1"/>
    <xf numFmtId="166" fontId="0" fillId="0" borderId="5" xfId="0" applyNumberFormat="1" applyBorder="1" applyAlignment="1">
      <alignment horizontal="right"/>
    </xf>
    <xf numFmtId="166" fontId="0" fillId="0" borderId="1" xfId="0" applyNumberFormat="1" applyBorder="1"/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165" fontId="0" fillId="7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5" fontId="11" fillId="7" borderId="0" xfId="0" applyNumberFormat="1" applyFont="1" applyFill="1" applyBorder="1" applyAlignment="1">
      <alignment horizontal="center"/>
    </xf>
    <xf numFmtId="0" fontId="0" fillId="2" borderId="0" xfId="0" applyFill="1" applyBorder="1"/>
    <xf numFmtId="165" fontId="3" fillId="2" borderId="0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165" fontId="12" fillId="7" borderId="0" xfId="0" applyNumberFormat="1" applyFont="1" applyFill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0" fillId="3" borderId="4" xfId="0" applyFill="1" applyBorder="1"/>
    <xf numFmtId="0" fontId="5" fillId="3" borderId="4" xfId="0" applyFont="1" applyFill="1" applyBorder="1"/>
    <xf numFmtId="165" fontId="0" fillId="0" borderId="5" xfId="0" applyNumberFormat="1" applyBorder="1" applyAlignment="1">
      <alignment horizontal="right"/>
    </xf>
    <xf numFmtId="0" fontId="0" fillId="8" borderId="4" xfId="0" applyFill="1" applyBorder="1"/>
    <xf numFmtId="0" fontId="5" fillId="8" borderId="4" xfId="0" applyFont="1" applyFill="1" applyBorder="1"/>
    <xf numFmtId="0" fontId="0" fillId="9" borderId="4" xfId="0" applyFill="1" applyBorder="1"/>
    <xf numFmtId="0" fontId="5" fillId="9" borderId="4" xfId="0" applyFont="1" applyFill="1" applyBorder="1"/>
    <xf numFmtId="0" fontId="0" fillId="2" borderId="4" xfId="0" applyFill="1" applyBorder="1"/>
    <xf numFmtId="0" fontId="3" fillId="2" borderId="5" xfId="0" applyFont="1" applyFill="1" applyBorder="1" applyAlignment="1">
      <alignment horizontal="right"/>
    </xf>
    <xf numFmtId="0" fontId="0" fillId="10" borderId="4" xfId="0" applyFill="1" applyBorder="1"/>
    <xf numFmtId="0" fontId="5" fillId="10" borderId="4" xfId="0" applyFont="1" applyFill="1" applyBorder="1"/>
    <xf numFmtId="0" fontId="0" fillId="11" borderId="4" xfId="0" applyFill="1" applyBorder="1"/>
    <xf numFmtId="0" fontId="5" fillId="11" borderId="4" xfId="0" applyFont="1" applyFill="1" applyBorder="1"/>
    <xf numFmtId="0" fontId="0" fillId="0" borderId="6" xfId="0" applyBorder="1"/>
    <xf numFmtId="0" fontId="0" fillId="0" borderId="8" xfId="0" applyBorder="1" applyAlignment="1">
      <alignment horizontal="right"/>
    </xf>
    <xf numFmtId="164" fontId="4" fillId="0" borderId="4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15" fillId="0" borderId="4" xfId="1" applyNumberFormat="1" applyFont="1" applyBorder="1" applyAlignment="1">
      <alignment horizontal="center"/>
    </xf>
    <xf numFmtId="164" fontId="15" fillId="0" borderId="5" xfId="1" applyNumberFormat="1" applyFont="1" applyBorder="1" applyAlignment="1">
      <alignment horizontal="center"/>
    </xf>
    <xf numFmtId="164" fontId="16" fillId="0" borderId="4" xfId="1" applyNumberFormat="1" applyFont="1" applyBorder="1" applyAlignment="1">
      <alignment horizontal="center"/>
    </xf>
    <xf numFmtId="164" fontId="16" fillId="0" borderId="5" xfId="1" applyNumberFormat="1" applyFont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7" fontId="3" fillId="6" borderId="4" xfId="0" quotePrefix="1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1" fillId="0" borderId="4" xfId="0" applyFont="1" applyBorder="1"/>
    <xf numFmtId="3" fontId="0" fillId="7" borderId="4" xfId="0" applyNumberFormat="1" applyFont="1" applyFill="1" applyBorder="1" applyAlignment="1">
      <alignment horizontal="center"/>
    </xf>
    <xf numFmtId="3" fontId="0" fillId="7" borderId="5" xfId="0" applyNumberFormat="1" applyFont="1" applyFill="1" applyBorder="1" applyAlignment="1">
      <alignment horizontal="center"/>
    </xf>
    <xf numFmtId="165" fontId="12" fillId="7" borderId="4" xfId="0" applyNumberFormat="1" applyFont="1" applyFill="1" applyBorder="1" applyAlignment="1">
      <alignment horizontal="center"/>
    </xf>
    <xf numFmtId="165" fontId="12" fillId="7" borderId="5" xfId="0" applyNumberFormat="1" applyFont="1" applyFill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5" fontId="11" fillId="7" borderId="4" xfId="0" applyNumberFormat="1" applyFont="1" applyFill="1" applyBorder="1" applyAlignment="1">
      <alignment horizontal="center"/>
    </xf>
    <xf numFmtId="165" fontId="11" fillId="7" borderId="5" xfId="0" applyNumberFormat="1" applyFont="1" applyFill="1" applyBorder="1" applyAlignment="1">
      <alignment horizontal="center"/>
    </xf>
    <xf numFmtId="0" fontId="0" fillId="0" borderId="8" xfId="0" applyBorder="1"/>
    <xf numFmtId="0" fontId="17" fillId="2" borderId="0" xfId="0" applyFont="1" applyFill="1" applyBorder="1"/>
    <xf numFmtId="165" fontId="17" fillId="2" borderId="0" xfId="0" applyNumberFormat="1" applyFont="1" applyFill="1" applyBorder="1"/>
    <xf numFmtId="0" fontId="16" fillId="0" borderId="0" xfId="0" applyFont="1"/>
    <xf numFmtId="3" fontId="0" fillId="0" borderId="9" xfId="0" applyNumberFormat="1" applyFont="1" applyFill="1" applyBorder="1" applyAlignment="1">
      <alignment horizontal="center"/>
    </xf>
    <xf numFmtId="0" fontId="11" fillId="12" borderId="4" xfId="0" applyFont="1" applyFill="1" applyBorder="1"/>
    <xf numFmtId="0" fontId="11" fillId="12" borderId="0" xfId="0" applyFont="1" applyFill="1" applyBorder="1"/>
    <xf numFmtId="0" fontId="11" fillId="12" borderId="5" xfId="0" applyFont="1" applyFill="1" applyBorder="1" applyAlignment="1">
      <alignment horizontal="right"/>
    </xf>
    <xf numFmtId="165" fontId="11" fillId="12" borderId="4" xfId="0" applyNumberFormat="1" applyFont="1" applyFill="1" applyBorder="1" applyAlignment="1">
      <alignment horizontal="center"/>
    </xf>
    <xf numFmtId="165" fontId="11" fillId="12" borderId="0" xfId="0" applyNumberFormat="1" applyFont="1" applyFill="1" applyBorder="1" applyAlignment="1">
      <alignment horizontal="center"/>
    </xf>
    <xf numFmtId="165" fontId="11" fillId="12" borderId="5" xfId="0" applyNumberFormat="1" applyFont="1" applyFill="1" applyBorder="1" applyAlignment="1">
      <alignment horizontal="center"/>
    </xf>
    <xf numFmtId="3" fontId="0" fillId="13" borderId="4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3" fontId="0" fillId="13" borderId="5" xfId="0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right"/>
    </xf>
    <xf numFmtId="166" fontId="0" fillId="13" borderId="0" xfId="0" applyNumberFormat="1" applyFill="1" applyBorder="1"/>
    <xf numFmtId="0" fontId="0" fillId="13" borderId="0" xfId="0" applyFill="1" applyBorder="1"/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/>
    <xf numFmtId="6" fontId="0" fillId="0" borderId="9" xfId="0" applyNumberForma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0" fillId="0" borderId="0" xfId="0" applyNumberFormat="1" applyBorder="1"/>
    <xf numFmtId="3" fontId="4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3" fontId="0" fillId="7" borderId="0" xfId="0" applyNumberFormat="1" applyFill="1" applyBorder="1"/>
    <xf numFmtId="164" fontId="11" fillId="0" borderId="9" xfId="1" applyNumberFormat="1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 vertical="center" textRotation="90"/>
    </xf>
    <xf numFmtId="0" fontId="18" fillId="14" borderId="0" xfId="0" applyFont="1" applyFill="1" applyAlignment="1">
      <alignment horizontal="center" vertical="center" textRotation="90"/>
    </xf>
    <xf numFmtId="0" fontId="18" fillId="15" borderId="0" xfId="0" applyFont="1" applyFill="1" applyBorder="1" applyAlignment="1">
      <alignment horizontal="center" vertical="center" textRotation="90"/>
    </xf>
    <xf numFmtId="0" fontId="18" fillId="15" borderId="0" xfId="0" applyFont="1" applyFill="1" applyAlignment="1">
      <alignment horizontal="center" vertical="center" textRotation="90"/>
    </xf>
    <xf numFmtId="0" fontId="18" fillId="16" borderId="0" xfId="0" applyFont="1" applyFill="1" applyBorder="1" applyAlignment="1">
      <alignment horizontal="center" vertical="center" textRotation="90"/>
    </xf>
    <xf numFmtId="0" fontId="18" fillId="16" borderId="0" xfId="0" applyFont="1" applyFill="1" applyAlignment="1">
      <alignment horizontal="center" vertical="center" textRotation="90"/>
    </xf>
    <xf numFmtId="0" fontId="18" fillId="11" borderId="0" xfId="0" applyFont="1" applyFill="1" applyBorder="1" applyAlignment="1">
      <alignment horizontal="center" vertical="center" textRotation="90"/>
    </xf>
    <xf numFmtId="0" fontId="18" fillId="11" borderId="0" xfId="0" applyFont="1" applyFill="1" applyAlignment="1">
      <alignment horizontal="center" vertical="center" textRotation="90"/>
    </xf>
    <xf numFmtId="0" fontId="18" fillId="17" borderId="0" xfId="0" applyFont="1" applyFill="1" applyBorder="1" applyAlignment="1">
      <alignment horizontal="center" vertical="center" textRotation="90"/>
    </xf>
    <xf numFmtId="0" fontId="18" fillId="17" borderId="0" xfId="0" applyFont="1" applyFill="1" applyAlignment="1">
      <alignment horizontal="center" vertical="center" textRotation="90"/>
    </xf>
  </cellXfs>
  <cellStyles count="5">
    <cellStyle name="Comma 4" xfId="3" xr:uid="{6DCECA64-5EBA-4183-880C-226A427F503D}"/>
    <cellStyle name="Normal" xfId="0" builtinId="0"/>
    <cellStyle name="Normal 2" xfId="4" xr:uid="{DC1BE2E6-1AE6-4A94-BEB4-5E7E8C723D03}"/>
    <cellStyle name="Normal 5" xfId="2" xr:uid="{998AC115-8799-4821-B9C6-40854346B47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18-MONTH</a:t>
            </a:r>
            <a:r>
              <a:rPr lang="en-US" baseline="0"/>
              <a:t> BUDGET vs ACTUAL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Graph_Budget_vs_Actual!$B$7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Graph_Budget_vs_Actual!$C$6:$T$6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Graph_Budget_vs_Actual!$C$7:$T$7</c:f>
              <c:numCache>
                <c:formatCode>"$"#,##0</c:formatCode>
                <c:ptCount val="18"/>
                <c:pt idx="0">
                  <c:v>100000.00000000001</c:v>
                </c:pt>
                <c:pt idx="1">
                  <c:v>100000.00000000001</c:v>
                </c:pt>
                <c:pt idx="2">
                  <c:v>100000.00000000001</c:v>
                </c:pt>
                <c:pt idx="3">
                  <c:v>100000.00000000001</c:v>
                </c:pt>
                <c:pt idx="4">
                  <c:v>100000.00000000001</c:v>
                </c:pt>
                <c:pt idx="5">
                  <c:v>100000.00000000001</c:v>
                </c:pt>
                <c:pt idx="6">
                  <c:v>100000.00000000001</c:v>
                </c:pt>
                <c:pt idx="7">
                  <c:v>100000.00000000001</c:v>
                </c:pt>
                <c:pt idx="8">
                  <c:v>100000.00000000001</c:v>
                </c:pt>
                <c:pt idx="9">
                  <c:v>100000.00000000001</c:v>
                </c:pt>
                <c:pt idx="10">
                  <c:v>100000.00000000001</c:v>
                </c:pt>
                <c:pt idx="11">
                  <c:v>100000.00000000001</c:v>
                </c:pt>
                <c:pt idx="12">
                  <c:v>100000.00000000001</c:v>
                </c:pt>
                <c:pt idx="13">
                  <c:v>100000.00000000001</c:v>
                </c:pt>
                <c:pt idx="14">
                  <c:v>100000.00000000001</c:v>
                </c:pt>
                <c:pt idx="15">
                  <c:v>100000.00000000001</c:v>
                </c:pt>
                <c:pt idx="16">
                  <c:v>100000.00000000001</c:v>
                </c:pt>
                <c:pt idx="17">
                  <c:v>100000.00000000001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9-4525-8457-145982C21242}"/>
            </c:ext>
          </c:extLst>
        </c:ser>
        <c:ser>
          <c:idx val="1"/>
          <c:order val="1"/>
          <c:tx>
            <c:strRef>
              <c:f>Graph_Budget_vs_Actual!$B$8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Graph_Budget_vs_Actual!$C$6:$T$6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Graph_Budget_vs_Actual!$C$8:$T$8</c:f>
              <c:numCache>
                <c:formatCode>"$"#,##0</c:formatCode>
                <c:ptCount val="18"/>
                <c:pt idx="0">
                  <c:v>95968.576162874801</c:v>
                </c:pt>
                <c:pt idx="1">
                  <c:v>93937.152325749601</c:v>
                </c:pt>
                <c:pt idx="2">
                  <c:v>91905.728488624402</c:v>
                </c:pt>
                <c:pt idx="3">
                  <c:v>89874.304651499187</c:v>
                </c:pt>
                <c:pt idx="4">
                  <c:v>87842.880814373988</c:v>
                </c:pt>
                <c:pt idx="5">
                  <c:v>85811.456977248788</c:v>
                </c:pt>
                <c:pt idx="6">
                  <c:v>83780.033140123574</c:v>
                </c:pt>
                <c:pt idx="7">
                  <c:v>81748.609302998375</c:v>
                </c:pt>
                <c:pt idx="8">
                  <c:v>79717.185465873161</c:v>
                </c:pt>
                <c:pt idx="9">
                  <c:v>77685.761628747961</c:v>
                </c:pt>
                <c:pt idx="10">
                  <c:v>75654.337791622762</c:v>
                </c:pt>
                <c:pt idx="11">
                  <c:v>73622.913954497548</c:v>
                </c:pt>
                <c:pt idx="12">
                  <c:v>71591.490117372348</c:v>
                </c:pt>
                <c:pt idx="13">
                  <c:v>69560.066280247149</c:v>
                </c:pt>
                <c:pt idx="14">
                  <c:v>67528.642443121949</c:v>
                </c:pt>
                <c:pt idx="15">
                  <c:v>65497.218605996735</c:v>
                </c:pt>
                <c:pt idx="16">
                  <c:v>63465.794768871536</c:v>
                </c:pt>
                <c:pt idx="17">
                  <c:v>61434.370931746322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9-4525-8457-145982C21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286568"/>
        <c:axId val="552283616"/>
      </c:barChart>
      <c:catAx>
        <c:axId val="55228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283616"/>
        <c:crosses val="autoZero"/>
        <c:auto val="1"/>
        <c:lblAlgn val="ctr"/>
        <c:lblOffset val="100"/>
        <c:noMultiLvlLbl val="0"/>
      </c:catAx>
      <c:valAx>
        <c:axId val="5522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28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18-MONTH</a:t>
            </a:r>
            <a:r>
              <a:rPr lang="en-US" baseline="0"/>
              <a:t> BUDGET vs ACTUAL - Cumulative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Graph_Cumulative!$B$7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Graph_Cumulative!$C$6:$T$6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Graph_Cumulative!$C$7:$T$7</c:f>
              <c:numCache>
                <c:formatCode>"$"#,##0</c:formatCode>
                <c:ptCount val="18"/>
                <c:pt idx="0">
                  <c:v>100000.00000000001</c:v>
                </c:pt>
                <c:pt idx="1">
                  <c:v>200000.00000000003</c:v>
                </c:pt>
                <c:pt idx="2">
                  <c:v>300000.00000000006</c:v>
                </c:pt>
                <c:pt idx="3">
                  <c:v>400000.00000000006</c:v>
                </c:pt>
                <c:pt idx="4">
                  <c:v>500000.00000000006</c:v>
                </c:pt>
                <c:pt idx="5">
                  <c:v>600000.00000000012</c:v>
                </c:pt>
                <c:pt idx="6">
                  <c:v>700000.00000000012</c:v>
                </c:pt>
                <c:pt idx="7">
                  <c:v>800000.00000000012</c:v>
                </c:pt>
                <c:pt idx="8">
                  <c:v>900000.00000000012</c:v>
                </c:pt>
                <c:pt idx="9">
                  <c:v>1000000.0000000001</c:v>
                </c:pt>
                <c:pt idx="10">
                  <c:v>1100000.0000000002</c:v>
                </c:pt>
                <c:pt idx="11">
                  <c:v>1200000.0000000002</c:v>
                </c:pt>
                <c:pt idx="12">
                  <c:v>1300000.0000000002</c:v>
                </c:pt>
                <c:pt idx="13">
                  <c:v>1400000.0000000002</c:v>
                </c:pt>
                <c:pt idx="14">
                  <c:v>1500000.0000000002</c:v>
                </c:pt>
                <c:pt idx="15">
                  <c:v>1600000.0000000002</c:v>
                </c:pt>
                <c:pt idx="16">
                  <c:v>1700000.0000000002</c:v>
                </c:pt>
                <c:pt idx="17">
                  <c:v>1800000.0000000002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D-4949-A42A-258E616C3F40}"/>
            </c:ext>
          </c:extLst>
        </c:ser>
        <c:ser>
          <c:idx val="1"/>
          <c:order val="1"/>
          <c:tx>
            <c:strRef>
              <c:f>Graph_Cumulative!$B$8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Graph_Cumulative!$C$6:$T$6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Graph_Cumulative!$C$8:$T$8</c:f>
              <c:numCache>
                <c:formatCode>"$"#,##0</c:formatCode>
                <c:ptCount val="18"/>
                <c:pt idx="0">
                  <c:v>95968.576162874801</c:v>
                </c:pt>
                <c:pt idx="1">
                  <c:v>189905.72848862439</c:v>
                </c:pt>
                <c:pt idx="2">
                  <c:v>281811.45697724877</c:v>
                </c:pt>
                <c:pt idx="3">
                  <c:v>371685.76162874798</c:v>
                </c:pt>
                <c:pt idx="4">
                  <c:v>459528.64244312199</c:v>
                </c:pt>
                <c:pt idx="5">
                  <c:v>545340.09942037077</c:v>
                </c:pt>
                <c:pt idx="6">
                  <c:v>629120.13256049436</c:v>
                </c:pt>
                <c:pt idx="7">
                  <c:v>710868.74186349276</c:v>
                </c:pt>
                <c:pt idx="8">
                  <c:v>790585.92732936586</c:v>
                </c:pt>
                <c:pt idx="9">
                  <c:v>868271.68895811378</c:v>
                </c:pt>
                <c:pt idx="10">
                  <c:v>943926.02674973651</c:v>
                </c:pt>
                <c:pt idx="11">
                  <c:v>1017548.9407042341</c:v>
                </c:pt>
                <c:pt idx="12">
                  <c:v>1089140.4308216064</c:v>
                </c:pt>
                <c:pt idx="13">
                  <c:v>1158700.4971018536</c:v>
                </c:pt>
                <c:pt idx="14">
                  <c:v>1226229.1395449755</c:v>
                </c:pt>
                <c:pt idx="15">
                  <c:v>1291726.3581509723</c:v>
                </c:pt>
                <c:pt idx="16">
                  <c:v>1355192.1529198438</c:v>
                </c:pt>
                <c:pt idx="17">
                  <c:v>1416626.5238515902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DD-4949-A42A-258E616C3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286568"/>
        <c:axId val="552283616"/>
      </c:barChart>
      <c:catAx>
        <c:axId val="55228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283616"/>
        <c:crosses val="autoZero"/>
        <c:auto val="1"/>
        <c:lblAlgn val="ctr"/>
        <c:lblOffset val="100"/>
        <c:noMultiLvlLbl val="0"/>
      </c:catAx>
      <c:valAx>
        <c:axId val="5522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28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9</xdr:row>
      <xdr:rowOff>190499</xdr:rowOff>
    </xdr:from>
    <xdr:to>
      <xdr:col>14</xdr:col>
      <xdr:colOff>600075</xdr:colOff>
      <xdr:row>30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514C3-D263-4D6A-A289-80747E7FC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16</xdr:row>
      <xdr:rowOff>180974</xdr:rowOff>
    </xdr:from>
    <xdr:to>
      <xdr:col>12</xdr:col>
      <xdr:colOff>495300</xdr:colOff>
      <xdr:row>37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EF399E-D289-4465-8032-F5D19CF77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F2EF-1FA4-40CB-9F4D-8D2D92AA1142}">
  <sheetPr>
    <tabColor rgb="FFFFFF00"/>
    <pageSetUpPr fitToPage="1"/>
  </sheetPr>
  <dimension ref="A1:AK145"/>
  <sheetViews>
    <sheetView showGridLines="0" tabSelected="1" zoomScaleNormal="100" zoomScaleSheetLayoutView="100" workbookViewId="0">
      <pane xSplit="7" ySplit="9" topLeftCell="H17" activePane="bottomRight" state="frozen"/>
      <selection pane="topRight" activeCell="H1" sqref="H1"/>
      <selection pane="bottomLeft" activeCell="A10" sqref="A10"/>
      <selection pane="bottomRight" activeCell="B45" sqref="B45"/>
    </sheetView>
  </sheetViews>
  <sheetFormatPr defaultRowHeight="15" x14ac:dyDescent="0.25"/>
  <cols>
    <col min="1" max="1" width="55.7109375" style="7" bestFit="1" customWidth="1"/>
    <col min="2" max="6" width="15.7109375" style="7" customWidth="1"/>
    <col min="7" max="7" width="15.7109375" style="68" customWidth="1"/>
    <col min="8" max="25" width="15.7109375" style="7" customWidth="1"/>
    <col min="26" max="16384" width="9.140625" style="7"/>
  </cols>
  <sheetData>
    <row r="1" spans="1:37" x14ac:dyDescent="0.25">
      <c r="B1" s="5" t="s">
        <v>100</v>
      </c>
      <c r="C1" s="5" t="s">
        <v>100</v>
      </c>
    </row>
    <row r="2" spans="1:37" x14ac:dyDescent="0.25">
      <c r="B2" s="5" t="s">
        <v>98</v>
      </c>
      <c r="C2" s="5" t="s">
        <v>105</v>
      </c>
    </row>
    <row r="3" spans="1:37" x14ac:dyDescent="0.25">
      <c r="A3" s="32"/>
      <c r="B3" s="125">
        <f>B11+B26+B41</f>
        <v>3604</v>
      </c>
      <c r="C3" s="125">
        <f>B56+B71+B86+B101+B116</f>
        <v>500</v>
      </c>
      <c r="D3" s="33"/>
      <c r="E3" s="33"/>
      <c r="F3" s="33"/>
      <c r="G3" s="81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37" x14ac:dyDescent="0.25">
      <c r="A4" s="1"/>
      <c r="C4" s="68"/>
      <c r="D4" s="67"/>
      <c r="E4" s="68"/>
      <c r="G4" s="35" t="s">
        <v>66</v>
      </c>
      <c r="H4" s="98">
        <f>H53</f>
        <v>3.591686814208666E-3</v>
      </c>
      <c r="I4" s="77">
        <f t="shared" ref="I4:Y4" si="0">I53</f>
        <v>7.1833736284173319E-3</v>
      </c>
      <c r="J4" s="77">
        <f t="shared" si="0"/>
        <v>1.0775060442625998E-2</v>
      </c>
      <c r="K4" s="77">
        <f t="shared" si="0"/>
        <v>1.4366747256834664E-2</v>
      </c>
      <c r="L4" s="77">
        <f t="shared" si="0"/>
        <v>1.795843407104333E-2</v>
      </c>
      <c r="M4" s="77">
        <f t="shared" si="0"/>
        <v>2.1550120885251996E-2</v>
      </c>
      <c r="N4" s="77">
        <f t="shared" si="0"/>
        <v>2.5141807699460665E-2</v>
      </c>
      <c r="O4" s="77">
        <f t="shared" si="0"/>
        <v>2.8733494513669328E-2</v>
      </c>
      <c r="P4" s="77">
        <f t="shared" si="0"/>
        <v>3.2325181327877997E-2</v>
      </c>
      <c r="Q4" s="77">
        <f t="shared" si="0"/>
        <v>3.591686814208666E-2</v>
      </c>
      <c r="R4" s="77">
        <f t="shared" si="0"/>
        <v>3.9508554956295329E-2</v>
      </c>
      <c r="S4" s="77">
        <f t="shared" si="0"/>
        <v>4.3100241770503991E-2</v>
      </c>
      <c r="T4" s="77">
        <f t="shared" si="0"/>
        <v>4.6691928584712661E-2</v>
      </c>
      <c r="U4" s="77">
        <f t="shared" si="0"/>
        <v>5.028361539892133E-2</v>
      </c>
      <c r="V4" s="77">
        <f t="shared" si="0"/>
        <v>5.3875302213129993E-2</v>
      </c>
      <c r="W4" s="77">
        <f t="shared" si="0"/>
        <v>5.7466989027338655E-2</v>
      </c>
      <c r="X4" s="77">
        <f t="shared" si="0"/>
        <v>6.1058675841547325E-2</v>
      </c>
      <c r="Y4" s="99">
        <f t="shared" si="0"/>
        <v>6.4650362655755994E-2</v>
      </c>
    </row>
    <row r="5" spans="1:37" x14ac:dyDescent="0.25">
      <c r="A5" s="1"/>
      <c r="C5" s="68"/>
      <c r="D5" s="67"/>
      <c r="E5" s="68"/>
      <c r="G5" s="35" t="s">
        <v>65</v>
      </c>
      <c r="H5" s="100">
        <f>H134</f>
        <v>5.1929824561403513E-2</v>
      </c>
      <c r="I5" s="78">
        <f t="shared" ref="I5:Y5" si="1">I134</f>
        <v>0.10385964912280703</v>
      </c>
      <c r="J5" s="78">
        <f t="shared" si="1"/>
        <v>0.15578947368421053</v>
      </c>
      <c r="K5" s="78">
        <f t="shared" si="1"/>
        <v>0.20771929824561405</v>
      </c>
      <c r="L5" s="78">
        <f t="shared" si="1"/>
        <v>0.25964912280701757</v>
      </c>
      <c r="M5" s="78">
        <f t="shared" si="1"/>
        <v>0.31157894736842107</v>
      </c>
      <c r="N5" s="78">
        <f t="shared" si="1"/>
        <v>0.3635087719298245</v>
      </c>
      <c r="O5" s="78">
        <f t="shared" si="1"/>
        <v>0.41543859649122811</v>
      </c>
      <c r="P5" s="78">
        <f t="shared" si="1"/>
        <v>0.4673684210526316</v>
      </c>
      <c r="Q5" s="78">
        <f t="shared" si="1"/>
        <v>0.51929824561403515</v>
      </c>
      <c r="R5" s="78">
        <f t="shared" si="1"/>
        <v>0.57122807017543853</v>
      </c>
      <c r="S5" s="78">
        <f t="shared" si="1"/>
        <v>0.62315789473684213</v>
      </c>
      <c r="T5" s="78">
        <f t="shared" si="1"/>
        <v>0.67508771929824574</v>
      </c>
      <c r="U5" s="78">
        <f t="shared" si="1"/>
        <v>0.72701754385964901</v>
      </c>
      <c r="V5" s="78">
        <f t="shared" si="1"/>
        <v>0.77894736842105261</v>
      </c>
      <c r="W5" s="78">
        <f t="shared" si="1"/>
        <v>0.83087719298245621</v>
      </c>
      <c r="X5" s="78">
        <f t="shared" si="1"/>
        <v>0.8828070175438596</v>
      </c>
      <c r="Y5" s="101">
        <f t="shared" si="1"/>
        <v>0.9347368421052632</v>
      </c>
    </row>
    <row r="6" spans="1:37" x14ac:dyDescent="0.25">
      <c r="A6" s="1"/>
      <c r="C6" s="68"/>
      <c r="D6" s="67"/>
      <c r="E6" s="68"/>
      <c r="G6" s="35" t="s">
        <v>67</v>
      </c>
      <c r="H6" s="102">
        <f>H144</f>
        <v>0.12</v>
      </c>
      <c r="I6" s="80">
        <f>I144</f>
        <v>0.12</v>
      </c>
      <c r="J6" s="80">
        <f>J144</f>
        <v>0.12</v>
      </c>
      <c r="K6" s="80">
        <f>K144</f>
        <v>0.12</v>
      </c>
      <c r="L6" s="80">
        <f>L144</f>
        <v>0.12</v>
      </c>
      <c r="M6" s="80">
        <f t="shared" ref="M6:Y6" si="2">M144</f>
        <v>0.12</v>
      </c>
      <c r="N6" s="80">
        <f t="shared" si="2"/>
        <v>0.12</v>
      </c>
      <c r="O6" s="80">
        <f t="shared" si="2"/>
        <v>0.12</v>
      </c>
      <c r="P6" s="80">
        <f t="shared" si="2"/>
        <v>0.12</v>
      </c>
      <c r="Q6" s="80">
        <f t="shared" si="2"/>
        <v>0.12</v>
      </c>
      <c r="R6" s="80">
        <f t="shared" si="2"/>
        <v>0.12</v>
      </c>
      <c r="S6" s="80">
        <f t="shared" si="2"/>
        <v>0.12</v>
      </c>
      <c r="T6" s="80">
        <f t="shared" si="2"/>
        <v>0.12</v>
      </c>
      <c r="U6" s="80">
        <f t="shared" si="2"/>
        <v>0.12</v>
      </c>
      <c r="V6" s="80">
        <f t="shared" si="2"/>
        <v>0.12</v>
      </c>
      <c r="W6" s="80">
        <f t="shared" si="2"/>
        <v>0.12</v>
      </c>
      <c r="X6" s="80">
        <f t="shared" si="2"/>
        <v>0.12</v>
      </c>
      <c r="Y6" s="103">
        <f t="shared" si="2"/>
        <v>0.12</v>
      </c>
    </row>
    <row r="7" spans="1:37" x14ac:dyDescent="0.25">
      <c r="A7" s="1"/>
      <c r="C7" s="68"/>
      <c r="D7" s="68"/>
      <c r="E7" s="68"/>
      <c r="G7" s="35"/>
      <c r="H7" s="1"/>
      <c r="Y7" s="3"/>
    </row>
    <row r="8" spans="1:37" x14ac:dyDescent="0.25">
      <c r="A8" s="4"/>
      <c r="B8" s="5" t="s">
        <v>73</v>
      </c>
      <c r="C8" s="5" t="s">
        <v>75</v>
      </c>
      <c r="D8" s="5" t="s">
        <v>56</v>
      </c>
      <c r="E8" s="5" t="s">
        <v>56</v>
      </c>
      <c r="F8" s="5"/>
      <c r="G8" s="82"/>
      <c r="H8" s="104" t="s">
        <v>3</v>
      </c>
      <c r="I8" s="28" t="s">
        <v>4</v>
      </c>
      <c r="J8" s="28" t="s">
        <v>5</v>
      </c>
      <c r="K8" s="28" t="s">
        <v>19</v>
      </c>
      <c r="L8" s="28" t="s">
        <v>20</v>
      </c>
      <c r="M8" s="28" t="s">
        <v>21</v>
      </c>
      <c r="N8" s="28" t="s">
        <v>22</v>
      </c>
      <c r="O8" s="28" t="s">
        <v>23</v>
      </c>
      <c r="P8" s="28" t="s">
        <v>24</v>
      </c>
      <c r="Q8" s="28" t="s">
        <v>25</v>
      </c>
      <c r="R8" s="28" t="s">
        <v>26</v>
      </c>
      <c r="S8" s="28" t="s">
        <v>27</v>
      </c>
      <c r="T8" s="28" t="s">
        <v>28</v>
      </c>
      <c r="U8" s="28" t="s">
        <v>29</v>
      </c>
      <c r="V8" s="28" t="s">
        <v>30</v>
      </c>
      <c r="W8" s="28" t="s">
        <v>31</v>
      </c>
      <c r="X8" s="28" t="s">
        <v>32</v>
      </c>
      <c r="Y8" s="43" t="s">
        <v>33</v>
      </c>
    </row>
    <row r="9" spans="1:37" x14ac:dyDescent="0.25">
      <c r="A9" s="4"/>
      <c r="B9" s="5" t="s">
        <v>74</v>
      </c>
      <c r="C9" s="5" t="s">
        <v>76</v>
      </c>
      <c r="D9" s="5" t="s">
        <v>57</v>
      </c>
      <c r="E9" s="5" t="s">
        <v>17</v>
      </c>
      <c r="F9" s="5"/>
      <c r="G9" s="82"/>
      <c r="H9" s="105" t="s">
        <v>34</v>
      </c>
      <c r="I9" s="29" t="s">
        <v>35</v>
      </c>
      <c r="J9" s="30" t="s">
        <v>18</v>
      </c>
      <c r="K9" s="30" t="s">
        <v>36</v>
      </c>
      <c r="L9" s="30" t="s">
        <v>37</v>
      </c>
      <c r="M9" s="30" t="s">
        <v>38</v>
      </c>
      <c r="N9" s="30" t="s">
        <v>39</v>
      </c>
      <c r="O9" s="30" t="s">
        <v>40</v>
      </c>
      <c r="P9" s="30" t="s">
        <v>41</v>
      </c>
      <c r="Q9" s="30" t="s">
        <v>42</v>
      </c>
      <c r="R9" s="30" t="s">
        <v>43</v>
      </c>
      <c r="S9" s="30" t="s">
        <v>44</v>
      </c>
      <c r="T9" s="30" t="s">
        <v>45</v>
      </c>
      <c r="U9" s="30" t="s">
        <v>46</v>
      </c>
      <c r="V9" s="30" t="s">
        <v>47</v>
      </c>
      <c r="W9" s="30" t="s">
        <v>48</v>
      </c>
      <c r="X9" s="30" t="s">
        <v>49</v>
      </c>
      <c r="Y9" s="44" t="s">
        <v>50</v>
      </c>
    </row>
    <row r="10" spans="1:37" x14ac:dyDescent="0.25">
      <c r="A10" s="83"/>
      <c r="G10" s="35"/>
      <c r="H10" s="1"/>
      <c r="Y10" s="3"/>
    </row>
    <row r="11" spans="1:37" x14ac:dyDescent="0.25">
      <c r="A11" s="84" t="s">
        <v>99</v>
      </c>
      <c r="B11" s="70">
        <v>1422</v>
      </c>
      <c r="C11" s="71">
        <v>130</v>
      </c>
      <c r="D11" s="67">
        <f>B11*C11</f>
        <v>184860</v>
      </c>
      <c r="E11" s="69">
        <f>D11/12</f>
        <v>15405</v>
      </c>
      <c r="F11" s="67"/>
      <c r="G11" s="85" t="s">
        <v>77</v>
      </c>
      <c r="H11" s="106">
        <f>$B$11</f>
        <v>1422</v>
      </c>
      <c r="I11" s="72">
        <f t="shared" ref="I11:Y11" si="3">$B$11</f>
        <v>1422</v>
      </c>
      <c r="J11" s="72">
        <f t="shared" si="3"/>
        <v>1422</v>
      </c>
      <c r="K11" s="72">
        <f t="shared" si="3"/>
        <v>1422</v>
      </c>
      <c r="L11" s="72">
        <f t="shared" si="3"/>
        <v>1422</v>
      </c>
      <c r="M11" s="72">
        <f t="shared" si="3"/>
        <v>1422</v>
      </c>
      <c r="N11" s="72">
        <f t="shared" si="3"/>
        <v>1422</v>
      </c>
      <c r="O11" s="72">
        <f t="shared" si="3"/>
        <v>1422</v>
      </c>
      <c r="P11" s="72">
        <f t="shared" si="3"/>
        <v>1422</v>
      </c>
      <c r="Q11" s="72">
        <f t="shared" si="3"/>
        <v>1422</v>
      </c>
      <c r="R11" s="72">
        <f t="shared" si="3"/>
        <v>1422</v>
      </c>
      <c r="S11" s="72">
        <f t="shared" si="3"/>
        <v>1422</v>
      </c>
      <c r="T11" s="72">
        <f t="shared" si="3"/>
        <v>1422</v>
      </c>
      <c r="U11" s="72">
        <f t="shared" si="3"/>
        <v>1422</v>
      </c>
      <c r="V11" s="72">
        <f t="shared" si="3"/>
        <v>1422</v>
      </c>
      <c r="W11" s="72">
        <f t="shared" si="3"/>
        <v>1422</v>
      </c>
      <c r="X11" s="72">
        <f t="shared" si="3"/>
        <v>1422</v>
      </c>
      <c r="Y11" s="107">
        <f t="shared" si="3"/>
        <v>1422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x14ac:dyDescent="0.25">
      <c r="A12" s="83"/>
      <c r="B12" s="67"/>
      <c r="C12" s="67"/>
      <c r="G12" s="35" t="s">
        <v>78</v>
      </c>
      <c r="H12" s="108">
        <f>$E$11</f>
        <v>15405</v>
      </c>
      <c r="I12" s="45">
        <f t="shared" ref="I12:Y12" si="4">$E$11</f>
        <v>15405</v>
      </c>
      <c r="J12" s="45">
        <f t="shared" si="4"/>
        <v>15405</v>
      </c>
      <c r="K12" s="45">
        <f t="shared" si="4"/>
        <v>15405</v>
      </c>
      <c r="L12" s="45">
        <f t="shared" si="4"/>
        <v>15405</v>
      </c>
      <c r="M12" s="45">
        <f t="shared" si="4"/>
        <v>15405</v>
      </c>
      <c r="N12" s="45">
        <f t="shared" si="4"/>
        <v>15405</v>
      </c>
      <c r="O12" s="45">
        <f t="shared" si="4"/>
        <v>15405</v>
      </c>
      <c r="P12" s="45">
        <f t="shared" si="4"/>
        <v>15405</v>
      </c>
      <c r="Q12" s="45">
        <f t="shared" si="4"/>
        <v>15405</v>
      </c>
      <c r="R12" s="45">
        <f t="shared" si="4"/>
        <v>15405</v>
      </c>
      <c r="S12" s="45">
        <f t="shared" si="4"/>
        <v>15405</v>
      </c>
      <c r="T12" s="45">
        <f t="shared" si="4"/>
        <v>15405</v>
      </c>
      <c r="U12" s="45">
        <f t="shared" si="4"/>
        <v>15405</v>
      </c>
      <c r="V12" s="45">
        <f t="shared" si="4"/>
        <v>15405</v>
      </c>
      <c r="W12" s="45">
        <f t="shared" si="4"/>
        <v>15405</v>
      </c>
      <c r="X12" s="45">
        <f t="shared" si="4"/>
        <v>15405</v>
      </c>
      <c r="Y12" s="46">
        <f t="shared" si="4"/>
        <v>15405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x14ac:dyDescent="0.25">
      <c r="A13" s="1"/>
      <c r="B13" s="5" t="s">
        <v>97</v>
      </c>
      <c r="G13" s="35" t="s">
        <v>71</v>
      </c>
      <c r="H13" s="10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x14ac:dyDescent="0.25">
      <c r="A14" s="1"/>
      <c r="B14" s="5" t="s">
        <v>98</v>
      </c>
      <c r="D14" s="137"/>
      <c r="E14" s="137"/>
      <c r="F14" s="137"/>
      <c r="G14" s="135" t="s">
        <v>102</v>
      </c>
      <c r="H14" s="132">
        <f>H15</f>
        <v>5</v>
      </c>
      <c r="I14" s="133">
        <f t="shared" ref="I14:Y14" si="5">I15+H14</f>
        <v>10</v>
      </c>
      <c r="J14" s="133">
        <f t="shared" si="5"/>
        <v>15</v>
      </c>
      <c r="K14" s="133">
        <f t="shared" si="5"/>
        <v>20</v>
      </c>
      <c r="L14" s="133">
        <f t="shared" si="5"/>
        <v>25</v>
      </c>
      <c r="M14" s="133">
        <f t="shared" si="5"/>
        <v>30</v>
      </c>
      <c r="N14" s="133">
        <f t="shared" si="5"/>
        <v>35</v>
      </c>
      <c r="O14" s="133">
        <f t="shared" si="5"/>
        <v>40</v>
      </c>
      <c r="P14" s="133">
        <f t="shared" si="5"/>
        <v>45</v>
      </c>
      <c r="Q14" s="133">
        <f t="shared" si="5"/>
        <v>50</v>
      </c>
      <c r="R14" s="133">
        <f t="shared" si="5"/>
        <v>55</v>
      </c>
      <c r="S14" s="133">
        <f t="shared" si="5"/>
        <v>60</v>
      </c>
      <c r="T14" s="133">
        <f t="shared" si="5"/>
        <v>65</v>
      </c>
      <c r="U14" s="133">
        <f t="shared" si="5"/>
        <v>70</v>
      </c>
      <c r="V14" s="133">
        <f t="shared" si="5"/>
        <v>75</v>
      </c>
      <c r="W14" s="133">
        <f t="shared" si="5"/>
        <v>80</v>
      </c>
      <c r="X14" s="133">
        <f t="shared" si="5"/>
        <v>85</v>
      </c>
      <c r="Y14" s="134">
        <f t="shared" si="5"/>
        <v>90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37" x14ac:dyDescent="0.25">
      <c r="A15" s="1"/>
      <c r="B15" s="154">
        <v>0.42</v>
      </c>
      <c r="C15" s="67"/>
      <c r="G15" s="35" t="s">
        <v>101</v>
      </c>
      <c r="H15" s="110">
        <v>5</v>
      </c>
      <c r="I15" s="70">
        <v>5</v>
      </c>
      <c r="J15" s="70">
        <v>5</v>
      </c>
      <c r="K15" s="70">
        <v>5</v>
      </c>
      <c r="L15" s="70">
        <v>5</v>
      </c>
      <c r="M15" s="70">
        <v>5</v>
      </c>
      <c r="N15" s="70">
        <v>5</v>
      </c>
      <c r="O15" s="70">
        <v>5</v>
      </c>
      <c r="P15" s="70">
        <v>5</v>
      </c>
      <c r="Q15" s="70">
        <v>5</v>
      </c>
      <c r="R15" s="70">
        <v>5</v>
      </c>
      <c r="S15" s="70">
        <v>5</v>
      </c>
      <c r="T15" s="70">
        <v>5</v>
      </c>
      <c r="U15" s="70">
        <v>5</v>
      </c>
      <c r="V15" s="70">
        <v>5</v>
      </c>
      <c r="W15" s="70">
        <v>5</v>
      </c>
      <c r="X15" s="70">
        <v>5</v>
      </c>
      <c r="Y15" s="111">
        <v>5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</row>
    <row r="16" spans="1:37" x14ac:dyDescent="0.25">
      <c r="A16" s="1"/>
      <c r="G16" s="35" t="s">
        <v>80</v>
      </c>
      <c r="H16" s="112">
        <v>75</v>
      </c>
      <c r="I16" s="79">
        <v>75</v>
      </c>
      <c r="J16" s="79">
        <v>75</v>
      </c>
      <c r="K16" s="79">
        <v>75</v>
      </c>
      <c r="L16" s="79">
        <v>75</v>
      </c>
      <c r="M16" s="79">
        <v>75</v>
      </c>
      <c r="N16" s="79">
        <v>75</v>
      </c>
      <c r="O16" s="79">
        <v>75</v>
      </c>
      <c r="P16" s="79">
        <v>75</v>
      </c>
      <c r="Q16" s="79">
        <v>75</v>
      </c>
      <c r="R16" s="79">
        <v>75</v>
      </c>
      <c r="S16" s="79">
        <v>75</v>
      </c>
      <c r="T16" s="79">
        <v>75</v>
      </c>
      <c r="U16" s="79">
        <v>75</v>
      </c>
      <c r="V16" s="79">
        <v>75</v>
      </c>
      <c r="W16" s="79">
        <v>75</v>
      </c>
      <c r="X16" s="79">
        <v>75</v>
      </c>
      <c r="Y16" s="113">
        <v>75</v>
      </c>
    </row>
    <row r="17" spans="1:25" x14ac:dyDescent="0.25">
      <c r="A17" s="1"/>
      <c r="B17" s="9"/>
      <c r="C17" s="9"/>
      <c r="G17" s="35" t="s">
        <v>83</v>
      </c>
      <c r="H17" s="108">
        <f t="shared" ref="H17:Y17" si="6">(H14*H16)/12</f>
        <v>31.25</v>
      </c>
      <c r="I17" s="45">
        <f t="shared" si="6"/>
        <v>62.5</v>
      </c>
      <c r="J17" s="45">
        <f t="shared" si="6"/>
        <v>93.75</v>
      </c>
      <c r="K17" s="45">
        <f t="shared" si="6"/>
        <v>125</v>
      </c>
      <c r="L17" s="45">
        <f t="shared" si="6"/>
        <v>156.25</v>
      </c>
      <c r="M17" s="45">
        <f t="shared" si="6"/>
        <v>187.5</v>
      </c>
      <c r="N17" s="45">
        <f t="shared" si="6"/>
        <v>218.75</v>
      </c>
      <c r="O17" s="45">
        <f t="shared" si="6"/>
        <v>250</v>
      </c>
      <c r="P17" s="45">
        <f t="shared" si="6"/>
        <v>281.25</v>
      </c>
      <c r="Q17" s="45">
        <f t="shared" si="6"/>
        <v>312.5</v>
      </c>
      <c r="R17" s="45">
        <f t="shared" si="6"/>
        <v>343.75</v>
      </c>
      <c r="S17" s="45">
        <f t="shared" si="6"/>
        <v>375</v>
      </c>
      <c r="T17" s="45">
        <f t="shared" si="6"/>
        <v>406.25</v>
      </c>
      <c r="U17" s="45">
        <f t="shared" si="6"/>
        <v>437.5</v>
      </c>
      <c r="V17" s="45">
        <f t="shared" si="6"/>
        <v>468.75</v>
      </c>
      <c r="W17" s="45">
        <f t="shared" si="6"/>
        <v>500</v>
      </c>
      <c r="X17" s="45">
        <f t="shared" si="6"/>
        <v>531.25</v>
      </c>
      <c r="Y17" s="46">
        <f t="shared" si="6"/>
        <v>562.5</v>
      </c>
    </row>
    <row r="18" spans="1:25" x14ac:dyDescent="0.25">
      <c r="A18" s="1"/>
      <c r="B18" s="9"/>
      <c r="C18" s="9"/>
      <c r="D18" s="9"/>
      <c r="E18" s="9"/>
      <c r="F18" s="9"/>
      <c r="G18" s="35"/>
      <c r="H18" s="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25">
      <c r="A19" s="1"/>
      <c r="B19" s="9"/>
      <c r="C19" s="9"/>
      <c r="D19" s="136"/>
      <c r="E19" s="136"/>
      <c r="F19" s="136"/>
      <c r="G19" s="135" t="s">
        <v>103</v>
      </c>
      <c r="H19" s="132">
        <f>H20</f>
        <v>5</v>
      </c>
      <c r="I19" s="133">
        <f t="shared" ref="I19:Y19" si="7">I20+H19</f>
        <v>10</v>
      </c>
      <c r="J19" s="133">
        <f t="shared" si="7"/>
        <v>15</v>
      </c>
      <c r="K19" s="133">
        <f t="shared" si="7"/>
        <v>20</v>
      </c>
      <c r="L19" s="133">
        <f t="shared" si="7"/>
        <v>25</v>
      </c>
      <c r="M19" s="133">
        <f t="shared" si="7"/>
        <v>30</v>
      </c>
      <c r="N19" s="133">
        <f t="shared" si="7"/>
        <v>35</v>
      </c>
      <c r="O19" s="133">
        <f t="shared" si="7"/>
        <v>40</v>
      </c>
      <c r="P19" s="133">
        <f t="shared" si="7"/>
        <v>45</v>
      </c>
      <c r="Q19" s="133">
        <f t="shared" si="7"/>
        <v>50</v>
      </c>
      <c r="R19" s="133">
        <f t="shared" si="7"/>
        <v>55</v>
      </c>
      <c r="S19" s="133">
        <f t="shared" si="7"/>
        <v>60</v>
      </c>
      <c r="T19" s="133">
        <f t="shared" si="7"/>
        <v>65</v>
      </c>
      <c r="U19" s="133">
        <f t="shared" si="7"/>
        <v>70</v>
      </c>
      <c r="V19" s="133">
        <f t="shared" si="7"/>
        <v>75</v>
      </c>
      <c r="W19" s="133">
        <f t="shared" si="7"/>
        <v>80</v>
      </c>
      <c r="X19" s="133">
        <f t="shared" si="7"/>
        <v>85</v>
      </c>
      <c r="Y19" s="134">
        <f t="shared" si="7"/>
        <v>90</v>
      </c>
    </row>
    <row r="20" spans="1:25" x14ac:dyDescent="0.25">
      <c r="A20" s="1"/>
      <c r="G20" s="35" t="s">
        <v>104</v>
      </c>
      <c r="H20" s="110">
        <v>5</v>
      </c>
      <c r="I20" s="70">
        <v>5</v>
      </c>
      <c r="J20" s="70">
        <v>5</v>
      </c>
      <c r="K20" s="70">
        <v>5</v>
      </c>
      <c r="L20" s="70">
        <v>5</v>
      </c>
      <c r="M20" s="70">
        <v>5</v>
      </c>
      <c r="N20" s="70">
        <v>5</v>
      </c>
      <c r="O20" s="70">
        <v>5</v>
      </c>
      <c r="P20" s="70">
        <v>5</v>
      </c>
      <c r="Q20" s="70">
        <v>5</v>
      </c>
      <c r="R20" s="70">
        <v>5</v>
      </c>
      <c r="S20" s="70">
        <v>5</v>
      </c>
      <c r="T20" s="70">
        <v>5</v>
      </c>
      <c r="U20" s="70">
        <v>5</v>
      </c>
      <c r="V20" s="70">
        <v>5</v>
      </c>
      <c r="W20" s="70">
        <v>5</v>
      </c>
      <c r="X20" s="70">
        <v>5</v>
      </c>
      <c r="Y20" s="111">
        <v>5</v>
      </c>
    </row>
    <row r="21" spans="1:25" x14ac:dyDescent="0.25">
      <c r="A21" s="1"/>
      <c r="G21" s="35" t="s">
        <v>82</v>
      </c>
      <c r="H21" s="114">
        <f>$C$11</f>
        <v>130</v>
      </c>
      <c r="I21" s="47">
        <f>$C$11</f>
        <v>130</v>
      </c>
      <c r="J21" s="47">
        <f t="shared" ref="J21:Y21" si="8">$C$11</f>
        <v>130</v>
      </c>
      <c r="K21" s="47">
        <f t="shared" si="8"/>
        <v>130</v>
      </c>
      <c r="L21" s="47">
        <f t="shared" si="8"/>
        <v>130</v>
      </c>
      <c r="M21" s="47">
        <f t="shared" si="8"/>
        <v>130</v>
      </c>
      <c r="N21" s="47">
        <f t="shared" si="8"/>
        <v>130</v>
      </c>
      <c r="O21" s="47">
        <f t="shared" si="8"/>
        <v>130</v>
      </c>
      <c r="P21" s="47">
        <f t="shared" si="8"/>
        <v>130</v>
      </c>
      <c r="Q21" s="47">
        <f t="shared" si="8"/>
        <v>130</v>
      </c>
      <c r="R21" s="47">
        <f t="shared" si="8"/>
        <v>130</v>
      </c>
      <c r="S21" s="47">
        <f t="shared" si="8"/>
        <v>130</v>
      </c>
      <c r="T21" s="47">
        <f t="shared" si="8"/>
        <v>130</v>
      </c>
      <c r="U21" s="47">
        <f t="shared" si="8"/>
        <v>130</v>
      </c>
      <c r="V21" s="47">
        <f t="shared" si="8"/>
        <v>130</v>
      </c>
      <c r="W21" s="47">
        <f t="shared" si="8"/>
        <v>130</v>
      </c>
      <c r="X21" s="47">
        <f t="shared" si="8"/>
        <v>130</v>
      </c>
      <c r="Y21" s="48">
        <f t="shared" si="8"/>
        <v>130</v>
      </c>
    </row>
    <row r="22" spans="1:25" x14ac:dyDescent="0.25">
      <c r="A22" s="1"/>
      <c r="G22" s="35" t="s">
        <v>81</v>
      </c>
      <c r="H22" s="108">
        <f t="shared" ref="H22:Y22" si="9">(H19*H21)/12</f>
        <v>54.166666666666664</v>
      </c>
      <c r="I22" s="45">
        <f t="shared" si="9"/>
        <v>108.33333333333333</v>
      </c>
      <c r="J22" s="45">
        <f t="shared" si="9"/>
        <v>162.5</v>
      </c>
      <c r="K22" s="45">
        <f t="shared" si="9"/>
        <v>216.66666666666666</v>
      </c>
      <c r="L22" s="45">
        <f t="shared" si="9"/>
        <v>270.83333333333331</v>
      </c>
      <c r="M22" s="45">
        <f t="shared" si="9"/>
        <v>325</v>
      </c>
      <c r="N22" s="45">
        <f t="shared" si="9"/>
        <v>379.16666666666669</v>
      </c>
      <c r="O22" s="45">
        <f t="shared" si="9"/>
        <v>433.33333333333331</v>
      </c>
      <c r="P22" s="45">
        <f t="shared" si="9"/>
        <v>487.5</v>
      </c>
      <c r="Q22" s="45">
        <f t="shared" si="9"/>
        <v>541.66666666666663</v>
      </c>
      <c r="R22" s="45">
        <f t="shared" si="9"/>
        <v>595.83333333333337</v>
      </c>
      <c r="S22" s="45">
        <f t="shared" si="9"/>
        <v>650</v>
      </c>
      <c r="T22" s="45">
        <f t="shared" si="9"/>
        <v>704.16666666666663</v>
      </c>
      <c r="U22" s="45">
        <f t="shared" si="9"/>
        <v>758.33333333333337</v>
      </c>
      <c r="V22" s="45">
        <f t="shared" si="9"/>
        <v>812.5</v>
      </c>
      <c r="W22" s="45">
        <f t="shared" si="9"/>
        <v>866.66666666666663</v>
      </c>
      <c r="X22" s="45">
        <f t="shared" si="9"/>
        <v>920.83333333333337</v>
      </c>
      <c r="Y22" s="46">
        <f t="shared" si="9"/>
        <v>975</v>
      </c>
    </row>
    <row r="23" spans="1:25" x14ac:dyDescent="0.25">
      <c r="A23" s="1"/>
      <c r="G23" s="35"/>
      <c r="H23" s="1"/>
      <c r="Y23" s="3"/>
    </row>
    <row r="24" spans="1:25" x14ac:dyDescent="0.25">
      <c r="A24" s="126"/>
      <c r="B24" s="127"/>
      <c r="C24" s="127"/>
      <c r="D24" s="127"/>
      <c r="E24" s="127"/>
      <c r="F24" s="127"/>
      <c r="G24" s="128" t="s">
        <v>84</v>
      </c>
      <c r="H24" s="129">
        <f>H17+H22</f>
        <v>85.416666666666657</v>
      </c>
      <c r="I24" s="130">
        <f>I17+I22</f>
        <v>170.83333333333331</v>
      </c>
      <c r="J24" s="130">
        <f>J17+J22</f>
        <v>256.25</v>
      </c>
      <c r="K24" s="130">
        <f>K17+K22</f>
        <v>341.66666666666663</v>
      </c>
      <c r="L24" s="130">
        <f t="shared" ref="L24:Y24" si="10">L17+L22</f>
        <v>427.08333333333331</v>
      </c>
      <c r="M24" s="130">
        <f t="shared" si="10"/>
        <v>512.5</v>
      </c>
      <c r="N24" s="130">
        <f t="shared" si="10"/>
        <v>597.91666666666674</v>
      </c>
      <c r="O24" s="130">
        <f t="shared" si="10"/>
        <v>683.33333333333326</v>
      </c>
      <c r="P24" s="130">
        <f t="shared" si="10"/>
        <v>768.75</v>
      </c>
      <c r="Q24" s="130">
        <f t="shared" si="10"/>
        <v>854.16666666666663</v>
      </c>
      <c r="R24" s="130">
        <f t="shared" si="10"/>
        <v>939.58333333333337</v>
      </c>
      <c r="S24" s="130">
        <f t="shared" si="10"/>
        <v>1025</v>
      </c>
      <c r="T24" s="130">
        <f t="shared" si="10"/>
        <v>1110.4166666666665</v>
      </c>
      <c r="U24" s="130">
        <f t="shared" si="10"/>
        <v>1195.8333333333335</v>
      </c>
      <c r="V24" s="130">
        <f t="shared" si="10"/>
        <v>1281.25</v>
      </c>
      <c r="W24" s="130">
        <f t="shared" si="10"/>
        <v>1366.6666666666665</v>
      </c>
      <c r="X24" s="130">
        <f t="shared" si="10"/>
        <v>1452.0833333333335</v>
      </c>
      <c r="Y24" s="131">
        <f t="shared" si="10"/>
        <v>1537.5</v>
      </c>
    </row>
    <row r="25" spans="1:25" x14ac:dyDescent="0.25">
      <c r="A25" s="86"/>
      <c r="G25" s="35"/>
      <c r="H25" s="1"/>
      <c r="Y25" s="3"/>
    </row>
    <row r="26" spans="1:25" x14ac:dyDescent="0.25">
      <c r="A26" s="87" t="s">
        <v>79</v>
      </c>
      <c r="B26" s="70">
        <v>2050</v>
      </c>
      <c r="C26" s="71">
        <v>110</v>
      </c>
      <c r="D26" s="67">
        <f>B26*C26</f>
        <v>225500</v>
      </c>
      <c r="E26" s="69">
        <f>D26/12</f>
        <v>18791.666666666668</v>
      </c>
      <c r="F26" s="67"/>
      <c r="G26" s="85" t="s">
        <v>77</v>
      </c>
      <c r="H26" s="106">
        <f>$B$26</f>
        <v>2050</v>
      </c>
      <c r="I26" s="72">
        <f t="shared" ref="I26:Y26" si="11">$B$26</f>
        <v>2050</v>
      </c>
      <c r="J26" s="72">
        <f t="shared" si="11"/>
        <v>2050</v>
      </c>
      <c r="K26" s="72">
        <f t="shared" si="11"/>
        <v>2050</v>
      </c>
      <c r="L26" s="72">
        <f t="shared" si="11"/>
        <v>2050</v>
      </c>
      <c r="M26" s="72">
        <f t="shared" si="11"/>
        <v>2050</v>
      </c>
      <c r="N26" s="72">
        <f t="shared" si="11"/>
        <v>2050</v>
      </c>
      <c r="O26" s="72">
        <f t="shared" si="11"/>
        <v>2050</v>
      </c>
      <c r="P26" s="72">
        <f t="shared" si="11"/>
        <v>2050</v>
      </c>
      <c r="Q26" s="72">
        <f t="shared" si="11"/>
        <v>2050</v>
      </c>
      <c r="R26" s="72">
        <f t="shared" si="11"/>
        <v>2050</v>
      </c>
      <c r="S26" s="72">
        <f t="shared" si="11"/>
        <v>2050</v>
      </c>
      <c r="T26" s="72">
        <f t="shared" si="11"/>
        <v>2050</v>
      </c>
      <c r="U26" s="72">
        <f t="shared" si="11"/>
        <v>2050</v>
      </c>
      <c r="V26" s="72">
        <f t="shared" si="11"/>
        <v>2050</v>
      </c>
      <c r="W26" s="72">
        <f t="shared" si="11"/>
        <v>2050</v>
      </c>
      <c r="X26" s="72">
        <f t="shared" si="11"/>
        <v>2050</v>
      </c>
      <c r="Y26" s="107">
        <f t="shared" si="11"/>
        <v>2050</v>
      </c>
    </row>
    <row r="27" spans="1:25" x14ac:dyDescent="0.25">
      <c r="A27" s="86"/>
      <c r="B27" s="67"/>
      <c r="C27" s="67"/>
      <c r="D27" s="67"/>
      <c r="G27" s="35" t="s">
        <v>78</v>
      </c>
      <c r="H27" s="108">
        <f>$E$26</f>
        <v>18791.666666666668</v>
      </c>
      <c r="I27" s="45">
        <f t="shared" ref="I27:Y27" si="12">$E$26</f>
        <v>18791.666666666668</v>
      </c>
      <c r="J27" s="45">
        <f t="shared" si="12"/>
        <v>18791.666666666668</v>
      </c>
      <c r="K27" s="45">
        <f t="shared" si="12"/>
        <v>18791.666666666668</v>
      </c>
      <c r="L27" s="45">
        <f t="shared" si="12"/>
        <v>18791.666666666668</v>
      </c>
      <c r="M27" s="45">
        <f t="shared" si="12"/>
        <v>18791.666666666668</v>
      </c>
      <c r="N27" s="45">
        <f t="shared" si="12"/>
        <v>18791.666666666668</v>
      </c>
      <c r="O27" s="45">
        <f t="shared" si="12"/>
        <v>18791.666666666668</v>
      </c>
      <c r="P27" s="45">
        <f t="shared" si="12"/>
        <v>18791.666666666668</v>
      </c>
      <c r="Q27" s="45">
        <f t="shared" si="12"/>
        <v>18791.666666666668</v>
      </c>
      <c r="R27" s="45">
        <f t="shared" si="12"/>
        <v>18791.666666666668</v>
      </c>
      <c r="S27" s="45">
        <f t="shared" si="12"/>
        <v>18791.666666666668</v>
      </c>
      <c r="T27" s="45">
        <f t="shared" si="12"/>
        <v>18791.666666666668</v>
      </c>
      <c r="U27" s="45">
        <f t="shared" si="12"/>
        <v>18791.666666666668</v>
      </c>
      <c r="V27" s="45">
        <f t="shared" si="12"/>
        <v>18791.666666666668</v>
      </c>
      <c r="W27" s="45">
        <f t="shared" si="12"/>
        <v>18791.666666666668</v>
      </c>
      <c r="X27" s="45">
        <f t="shared" si="12"/>
        <v>18791.666666666668</v>
      </c>
      <c r="Y27" s="46">
        <f t="shared" si="12"/>
        <v>18791.666666666668</v>
      </c>
    </row>
    <row r="28" spans="1:25" x14ac:dyDescent="0.25">
      <c r="A28" s="1"/>
      <c r="B28" s="5" t="s">
        <v>97</v>
      </c>
      <c r="G28" s="35" t="s">
        <v>71</v>
      </c>
      <c r="H28" s="109"/>
      <c r="Y28" s="3"/>
    </row>
    <row r="29" spans="1:25" x14ac:dyDescent="0.25">
      <c r="A29" s="1"/>
      <c r="B29" s="5" t="s">
        <v>98</v>
      </c>
      <c r="D29" s="137"/>
      <c r="E29" s="137"/>
      <c r="F29" s="137"/>
      <c r="G29" s="135" t="s">
        <v>102</v>
      </c>
      <c r="H29" s="132">
        <f>H30</f>
        <v>2</v>
      </c>
      <c r="I29" s="133">
        <f t="shared" ref="I29:Y29" si="13">I30+H29</f>
        <v>4</v>
      </c>
      <c r="J29" s="133">
        <f t="shared" si="13"/>
        <v>6</v>
      </c>
      <c r="K29" s="133">
        <f t="shared" si="13"/>
        <v>8</v>
      </c>
      <c r="L29" s="133">
        <f t="shared" si="13"/>
        <v>10</v>
      </c>
      <c r="M29" s="133">
        <f t="shared" si="13"/>
        <v>12</v>
      </c>
      <c r="N29" s="133">
        <f t="shared" si="13"/>
        <v>14</v>
      </c>
      <c r="O29" s="133">
        <f t="shared" si="13"/>
        <v>16</v>
      </c>
      <c r="P29" s="133">
        <f t="shared" si="13"/>
        <v>18</v>
      </c>
      <c r="Q29" s="133">
        <f t="shared" si="13"/>
        <v>20</v>
      </c>
      <c r="R29" s="133">
        <f t="shared" si="13"/>
        <v>22</v>
      </c>
      <c r="S29" s="133">
        <f t="shared" si="13"/>
        <v>24</v>
      </c>
      <c r="T29" s="133">
        <f t="shared" si="13"/>
        <v>26</v>
      </c>
      <c r="U29" s="133">
        <f t="shared" si="13"/>
        <v>28</v>
      </c>
      <c r="V29" s="133">
        <f t="shared" si="13"/>
        <v>30</v>
      </c>
      <c r="W29" s="133">
        <f t="shared" si="13"/>
        <v>32</v>
      </c>
      <c r="X29" s="133">
        <f t="shared" si="13"/>
        <v>34</v>
      </c>
      <c r="Y29" s="134">
        <f t="shared" si="13"/>
        <v>36</v>
      </c>
    </row>
    <row r="30" spans="1:25" ht="14.25" customHeight="1" x14ac:dyDescent="0.25">
      <c r="A30" s="1"/>
      <c r="B30" s="154">
        <v>0.47</v>
      </c>
      <c r="C30" s="67"/>
      <c r="G30" s="35" t="s">
        <v>101</v>
      </c>
      <c r="H30" s="110">
        <v>2</v>
      </c>
      <c r="I30" s="70">
        <v>2</v>
      </c>
      <c r="J30" s="70">
        <v>2</v>
      </c>
      <c r="K30" s="70">
        <v>2</v>
      </c>
      <c r="L30" s="70">
        <v>2</v>
      </c>
      <c r="M30" s="70">
        <v>2</v>
      </c>
      <c r="N30" s="70">
        <v>2</v>
      </c>
      <c r="O30" s="70">
        <v>2</v>
      </c>
      <c r="P30" s="70">
        <v>2</v>
      </c>
      <c r="Q30" s="70">
        <v>2</v>
      </c>
      <c r="R30" s="70">
        <v>2</v>
      </c>
      <c r="S30" s="70">
        <v>2</v>
      </c>
      <c r="T30" s="70">
        <v>2</v>
      </c>
      <c r="U30" s="70">
        <v>2</v>
      </c>
      <c r="V30" s="70">
        <v>2</v>
      </c>
      <c r="W30" s="70">
        <v>2</v>
      </c>
      <c r="X30" s="70">
        <v>2</v>
      </c>
      <c r="Y30" s="111">
        <v>2</v>
      </c>
    </row>
    <row r="31" spans="1:25" x14ac:dyDescent="0.25">
      <c r="A31" s="1"/>
      <c r="B31" s="9"/>
      <c r="C31" s="67"/>
      <c r="G31" s="35" t="s">
        <v>80</v>
      </c>
      <c r="H31" s="112">
        <v>75</v>
      </c>
      <c r="I31" s="79">
        <v>75</v>
      </c>
      <c r="J31" s="79">
        <v>75</v>
      </c>
      <c r="K31" s="79">
        <v>75</v>
      </c>
      <c r="L31" s="79">
        <v>75</v>
      </c>
      <c r="M31" s="79">
        <v>75</v>
      </c>
      <c r="N31" s="79">
        <v>75</v>
      </c>
      <c r="O31" s="79">
        <v>75</v>
      </c>
      <c r="P31" s="79">
        <v>75</v>
      </c>
      <c r="Q31" s="79">
        <v>75</v>
      </c>
      <c r="R31" s="79">
        <v>75</v>
      </c>
      <c r="S31" s="79">
        <v>75</v>
      </c>
      <c r="T31" s="79">
        <v>75</v>
      </c>
      <c r="U31" s="79">
        <v>75</v>
      </c>
      <c r="V31" s="79">
        <v>75</v>
      </c>
      <c r="W31" s="79">
        <v>75</v>
      </c>
      <c r="X31" s="79">
        <v>75</v>
      </c>
      <c r="Y31" s="113">
        <v>75</v>
      </c>
    </row>
    <row r="32" spans="1:25" x14ac:dyDescent="0.25">
      <c r="A32" s="1"/>
      <c r="C32" s="9"/>
      <c r="G32" s="35" t="s">
        <v>83</v>
      </c>
      <c r="H32" s="108">
        <f t="shared" ref="H32:Y32" si="14">(H29*H31)/12</f>
        <v>12.5</v>
      </c>
      <c r="I32" s="45">
        <f t="shared" si="14"/>
        <v>25</v>
      </c>
      <c r="J32" s="45">
        <f t="shared" si="14"/>
        <v>37.5</v>
      </c>
      <c r="K32" s="45">
        <f t="shared" si="14"/>
        <v>50</v>
      </c>
      <c r="L32" s="45">
        <f t="shared" si="14"/>
        <v>62.5</v>
      </c>
      <c r="M32" s="45">
        <f t="shared" si="14"/>
        <v>75</v>
      </c>
      <c r="N32" s="45">
        <f t="shared" si="14"/>
        <v>87.5</v>
      </c>
      <c r="O32" s="45">
        <f t="shared" si="14"/>
        <v>100</v>
      </c>
      <c r="P32" s="45">
        <f t="shared" si="14"/>
        <v>112.5</v>
      </c>
      <c r="Q32" s="45">
        <f t="shared" si="14"/>
        <v>125</v>
      </c>
      <c r="R32" s="45">
        <f t="shared" si="14"/>
        <v>137.5</v>
      </c>
      <c r="S32" s="45">
        <f t="shared" si="14"/>
        <v>150</v>
      </c>
      <c r="T32" s="45">
        <f t="shared" si="14"/>
        <v>162.5</v>
      </c>
      <c r="U32" s="45">
        <f t="shared" si="14"/>
        <v>175</v>
      </c>
      <c r="V32" s="45">
        <f t="shared" si="14"/>
        <v>187.5</v>
      </c>
      <c r="W32" s="45">
        <f t="shared" si="14"/>
        <v>200</v>
      </c>
      <c r="X32" s="45">
        <f t="shared" si="14"/>
        <v>212.5</v>
      </c>
      <c r="Y32" s="46">
        <f t="shared" si="14"/>
        <v>225</v>
      </c>
    </row>
    <row r="33" spans="1:25" x14ac:dyDescent="0.25">
      <c r="A33" s="1"/>
      <c r="C33" s="9"/>
      <c r="D33" s="9"/>
      <c r="E33" s="9"/>
      <c r="F33" s="9"/>
      <c r="G33" s="35"/>
      <c r="H33" s="2"/>
      <c r="Y33" s="3"/>
    </row>
    <row r="34" spans="1:25" x14ac:dyDescent="0.25">
      <c r="A34" s="1"/>
      <c r="C34" s="9"/>
      <c r="D34" s="136"/>
      <c r="E34" s="136"/>
      <c r="F34" s="136"/>
      <c r="G34" s="135" t="s">
        <v>103</v>
      </c>
      <c r="H34" s="132">
        <f>H35</f>
        <v>2</v>
      </c>
      <c r="I34" s="133">
        <f>I35+H34</f>
        <v>4</v>
      </c>
      <c r="J34" s="133">
        <f t="shared" ref="J34:Y34" si="15">J35+I34</f>
        <v>6</v>
      </c>
      <c r="K34" s="133">
        <f t="shared" si="15"/>
        <v>8</v>
      </c>
      <c r="L34" s="133">
        <f t="shared" si="15"/>
        <v>10</v>
      </c>
      <c r="M34" s="133">
        <f t="shared" si="15"/>
        <v>12</v>
      </c>
      <c r="N34" s="133">
        <f t="shared" si="15"/>
        <v>14</v>
      </c>
      <c r="O34" s="133">
        <f t="shared" si="15"/>
        <v>16</v>
      </c>
      <c r="P34" s="133">
        <f t="shared" si="15"/>
        <v>18</v>
      </c>
      <c r="Q34" s="133">
        <f t="shared" si="15"/>
        <v>20</v>
      </c>
      <c r="R34" s="133">
        <f t="shared" si="15"/>
        <v>22</v>
      </c>
      <c r="S34" s="133">
        <f t="shared" si="15"/>
        <v>24</v>
      </c>
      <c r="T34" s="133">
        <f t="shared" si="15"/>
        <v>26</v>
      </c>
      <c r="U34" s="133">
        <f t="shared" si="15"/>
        <v>28</v>
      </c>
      <c r="V34" s="133">
        <f t="shared" si="15"/>
        <v>30</v>
      </c>
      <c r="W34" s="133">
        <f t="shared" si="15"/>
        <v>32</v>
      </c>
      <c r="X34" s="133">
        <f t="shared" si="15"/>
        <v>34</v>
      </c>
      <c r="Y34" s="134">
        <f t="shared" si="15"/>
        <v>36</v>
      </c>
    </row>
    <row r="35" spans="1:25" x14ac:dyDescent="0.25">
      <c r="A35" s="1"/>
      <c r="G35" s="35" t="s">
        <v>104</v>
      </c>
      <c r="H35" s="110">
        <v>2</v>
      </c>
      <c r="I35" s="70">
        <v>2</v>
      </c>
      <c r="J35" s="70">
        <v>2</v>
      </c>
      <c r="K35" s="70">
        <v>2</v>
      </c>
      <c r="L35" s="70">
        <v>2</v>
      </c>
      <c r="M35" s="70">
        <v>2</v>
      </c>
      <c r="N35" s="70">
        <v>2</v>
      </c>
      <c r="O35" s="70">
        <v>2</v>
      </c>
      <c r="P35" s="70">
        <v>2</v>
      </c>
      <c r="Q35" s="70">
        <v>2</v>
      </c>
      <c r="R35" s="70">
        <v>2</v>
      </c>
      <c r="S35" s="70">
        <v>2</v>
      </c>
      <c r="T35" s="70">
        <v>2</v>
      </c>
      <c r="U35" s="70">
        <v>2</v>
      </c>
      <c r="V35" s="70">
        <v>2</v>
      </c>
      <c r="W35" s="70">
        <v>2</v>
      </c>
      <c r="X35" s="70">
        <v>2</v>
      </c>
      <c r="Y35" s="111">
        <v>2</v>
      </c>
    </row>
    <row r="36" spans="1:25" x14ac:dyDescent="0.25">
      <c r="A36" s="1"/>
      <c r="G36" s="35" t="s">
        <v>82</v>
      </c>
      <c r="H36" s="108">
        <f t="shared" ref="H36:Y36" si="16">$C$26</f>
        <v>110</v>
      </c>
      <c r="I36" s="45">
        <f t="shared" si="16"/>
        <v>110</v>
      </c>
      <c r="J36" s="45">
        <f t="shared" si="16"/>
        <v>110</v>
      </c>
      <c r="K36" s="45">
        <f t="shared" si="16"/>
        <v>110</v>
      </c>
      <c r="L36" s="45">
        <f t="shared" si="16"/>
        <v>110</v>
      </c>
      <c r="M36" s="45">
        <f t="shared" si="16"/>
        <v>110</v>
      </c>
      <c r="N36" s="45">
        <f t="shared" si="16"/>
        <v>110</v>
      </c>
      <c r="O36" s="45">
        <f t="shared" si="16"/>
        <v>110</v>
      </c>
      <c r="P36" s="45">
        <f t="shared" si="16"/>
        <v>110</v>
      </c>
      <c r="Q36" s="45">
        <f t="shared" si="16"/>
        <v>110</v>
      </c>
      <c r="R36" s="45">
        <f t="shared" si="16"/>
        <v>110</v>
      </c>
      <c r="S36" s="45">
        <f t="shared" si="16"/>
        <v>110</v>
      </c>
      <c r="T36" s="45">
        <f t="shared" si="16"/>
        <v>110</v>
      </c>
      <c r="U36" s="45">
        <f t="shared" si="16"/>
        <v>110</v>
      </c>
      <c r="V36" s="45">
        <f t="shared" si="16"/>
        <v>110</v>
      </c>
      <c r="W36" s="45">
        <f t="shared" si="16"/>
        <v>110</v>
      </c>
      <c r="X36" s="45">
        <f t="shared" si="16"/>
        <v>110</v>
      </c>
      <c r="Y36" s="46">
        <f t="shared" si="16"/>
        <v>110</v>
      </c>
    </row>
    <row r="37" spans="1:25" x14ac:dyDescent="0.25">
      <c r="A37" s="1"/>
      <c r="G37" s="35" t="s">
        <v>81</v>
      </c>
      <c r="H37" s="108">
        <f t="shared" ref="H37:Y37" si="17">(H34*H36)/12</f>
        <v>18.333333333333332</v>
      </c>
      <c r="I37" s="45">
        <f t="shared" si="17"/>
        <v>36.666666666666664</v>
      </c>
      <c r="J37" s="45">
        <f t="shared" si="17"/>
        <v>55</v>
      </c>
      <c r="K37" s="45">
        <f t="shared" si="17"/>
        <v>73.333333333333329</v>
      </c>
      <c r="L37" s="45">
        <f t="shared" si="17"/>
        <v>91.666666666666671</v>
      </c>
      <c r="M37" s="45">
        <f t="shared" si="17"/>
        <v>110</v>
      </c>
      <c r="N37" s="45">
        <f t="shared" si="17"/>
        <v>128.33333333333334</v>
      </c>
      <c r="O37" s="45">
        <f t="shared" si="17"/>
        <v>146.66666666666666</v>
      </c>
      <c r="P37" s="45">
        <f t="shared" si="17"/>
        <v>165</v>
      </c>
      <c r="Q37" s="45">
        <f t="shared" si="17"/>
        <v>183.33333333333334</v>
      </c>
      <c r="R37" s="45">
        <f t="shared" si="17"/>
        <v>201.66666666666666</v>
      </c>
      <c r="S37" s="45">
        <f t="shared" si="17"/>
        <v>220</v>
      </c>
      <c r="T37" s="45">
        <f t="shared" si="17"/>
        <v>238.33333333333334</v>
      </c>
      <c r="U37" s="45">
        <f t="shared" si="17"/>
        <v>256.66666666666669</v>
      </c>
      <c r="V37" s="45">
        <f t="shared" si="17"/>
        <v>275</v>
      </c>
      <c r="W37" s="45">
        <f t="shared" si="17"/>
        <v>293.33333333333331</v>
      </c>
      <c r="X37" s="45">
        <f t="shared" si="17"/>
        <v>311.66666666666669</v>
      </c>
      <c r="Y37" s="46">
        <f t="shared" si="17"/>
        <v>330</v>
      </c>
    </row>
    <row r="38" spans="1:25" x14ac:dyDescent="0.25">
      <c r="A38" s="1"/>
      <c r="G38" s="35"/>
      <c r="H38" s="1"/>
      <c r="Y38" s="3"/>
    </row>
    <row r="39" spans="1:25" x14ac:dyDescent="0.25">
      <c r="A39" s="126"/>
      <c r="B39" s="127"/>
      <c r="C39" s="127"/>
      <c r="D39" s="127"/>
      <c r="E39" s="127"/>
      <c r="F39" s="127"/>
      <c r="G39" s="128" t="s">
        <v>85</v>
      </c>
      <c r="H39" s="129">
        <f>H32+H37</f>
        <v>30.833333333333332</v>
      </c>
      <c r="I39" s="130">
        <f>I32+I37</f>
        <v>61.666666666666664</v>
      </c>
      <c r="J39" s="130">
        <f>J32+J37</f>
        <v>92.5</v>
      </c>
      <c r="K39" s="130">
        <f>K32+K37</f>
        <v>123.33333333333333</v>
      </c>
      <c r="L39" s="130">
        <f t="shared" ref="L39:Y39" si="18">L32+L37</f>
        <v>154.16666666666669</v>
      </c>
      <c r="M39" s="130">
        <f t="shared" si="18"/>
        <v>185</v>
      </c>
      <c r="N39" s="130">
        <f t="shared" si="18"/>
        <v>215.83333333333334</v>
      </c>
      <c r="O39" s="130">
        <f t="shared" si="18"/>
        <v>246.66666666666666</v>
      </c>
      <c r="P39" s="130">
        <f t="shared" si="18"/>
        <v>277.5</v>
      </c>
      <c r="Q39" s="130">
        <f t="shared" si="18"/>
        <v>308.33333333333337</v>
      </c>
      <c r="R39" s="130">
        <f t="shared" si="18"/>
        <v>339.16666666666663</v>
      </c>
      <c r="S39" s="130">
        <f t="shared" si="18"/>
        <v>370</v>
      </c>
      <c r="T39" s="130">
        <f t="shared" si="18"/>
        <v>400.83333333333337</v>
      </c>
      <c r="U39" s="130">
        <f t="shared" si="18"/>
        <v>431.66666666666669</v>
      </c>
      <c r="V39" s="130">
        <f t="shared" si="18"/>
        <v>462.5</v>
      </c>
      <c r="W39" s="130">
        <f t="shared" si="18"/>
        <v>493.33333333333331</v>
      </c>
      <c r="X39" s="130">
        <f t="shared" si="18"/>
        <v>524.16666666666674</v>
      </c>
      <c r="Y39" s="131">
        <f t="shared" si="18"/>
        <v>555</v>
      </c>
    </row>
    <row r="40" spans="1:25" x14ac:dyDescent="0.25">
      <c r="A40" s="88"/>
      <c r="G40" s="35"/>
      <c r="H40" s="1"/>
      <c r="Y40" s="3"/>
    </row>
    <row r="41" spans="1:25" x14ac:dyDescent="0.25">
      <c r="A41" s="89" t="s">
        <v>96</v>
      </c>
      <c r="B41" s="70">
        <v>132</v>
      </c>
      <c r="C41" s="71">
        <v>150</v>
      </c>
      <c r="D41" s="67">
        <f>B41*C41</f>
        <v>19800</v>
      </c>
      <c r="E41" s="69">
        <f>D41/12</f>
        <v>1650</v>
      </c>
      <c r="F41" s="67"/>
      <c r="G41" s="85" t="s">
        <v>77</v>
      </c>
      <c r="H41" s="106">
        <f>$B$41</f>
        <v>132</v>
      </c>
      <c r="I41" s="72">
        <f t="shared" ref="I41:Y41" si="19">$B$41</f>
        <v>132</v>
      </c>
      <c r="J41" s="72">
        <f t="shared" si="19"/>
        <v>132</v>
      </c>
      <c r="K41" s="72">
        <f t="shared" si="19"/>
        <v>132</v>
      </c>
      <c r="L41" s="72">
        <f t="shared" si="19"/>
        <v>132</v>
      </c>
      <c r="M41" s="72">
        <f t="shared" si="19"/>
        <v>132</v>
      </c>
      <c r="N41" s="72">
        <f t="shared" si="19"/>
        <v>132</v>
      </c>
      <c r="O41" s="72">
        <f t="shared" si="19"/>
        <v>132</v>
      </c>
      <c r="P41" s="72">
        <f t="shared" si="19"/>
        <v>132</v>
      </c>
      <c r="Q41" s="72">
        <f t="shared" si="19"/>
        <v>132</v>
      </c>
      <c r="R41" s="72">
        <f t="shared" si="19"/>
        <v>132</v>
      </c>
      <c r="S41" s="72">
        <f t="shared" si="19"/>
        <v>132</v>
      </c>
      <c r="T41" s="72">
        <f t="shared" si="19"/>
        <v>132</v>
      </c>
      <c r="U41" s="72">
        <f t="shared" si="19"/>
        <v>132</v>
      </c>
      <c r="V41" s="72">
        <f t="shared" si="19"/>
        <v>132</v>
      </c>
      <c r="W41" s="72">
        <f t="shared" si="19"/>
        <v>132</v>
      </c>
      <c r="X41" s="72">
        <f t="shared" si="19"/>
        <v>132</v>
      </c>
      <c r="Y41" s="107">
        <f t="shared" si="19"/>
        <v>132</v>
      </c>
    </row>
    <row r="42" spans="1:25" x14ac:dyDescent="0.25">
      <c r="A42" s="88"/>
      <c r="B42" s="67"/>
      <c r="C42" s="67"/>
      <c r="G42" s="35" t="s">
        <v>78</v>
      </c>
      <c r="H42" s="108">
        <f>$E$41</f>
        <v>1650</v>
      </c>
      <c r="I42" s="45">
        <f t="shared" ref="I42:Y42" si="20">$E$41</f>
        <v>1650</v>
      </c>
      <c r="J42" s="45">
        <f t="shared" si="20"/>
        <v>1650</v>
      </c>
      <c r="K42" s="45">
        <f t="shared" si="20"/>
        <v>1650</v>
      </c>
      <c r="L42" s="45">
        <f t="shared" si="20"/>
        <v>1650</v>
      </c>
      <c r="M42" s="45">
        <f t="shared" si="20"/>
        <v>1650</v>
      </c>
      <c r="N42" s="45">
        <f t="shared" si="20"/>
        <v>1650</v>
      </c>
      <c r="O42" s="45">
        <f t="shared" si="20"/>
        <v>1650</v>
      </c>
      <c r="P42" s="45">
        <f t="shared" si="20"/>
        <v>1650</v>
      </c>
      <c r="Q42" s="45">
        <f t="shared" si="20"/>
        <v>1650</v>
      </c>
      <c r="R42" s="45">
        <f t="shared" si="20"/>
        <v>1650</v>
      </c>
      <c r="S42" s="45">
        <f t="shared" si="20"/>
        <v>1650</v>
      </c>
      <c r="T42" s="45">
        <f t="shared" si="20"/>
        <v>1650</v>
      </c>
      <c r="U42" s="45">
        <f t="shared" si="20"/>
        <v>1650</v>
      </c>
      <c r="V42" s="45">
        <f t="shared" si="20"/>
        <v>1650</v>
      </c>
      <c r="W42" s="45">
        <f t="shared" si="20"/>
        <v>1650</v>
      </c>
      <c r="X42" s="45">
        <f t="shared" si="20"/>
        <v>1650</v>
      </c>
      <c r="Y42" s="46">
        <f t="shared" si="20"/>
        <v>1650</v>
      </c>
    </row>
    <row r="43" spans="1:25" x14ac:dyDescent="0.25">
      <c r="A43" s="1"/>
      <c r="B43" s="5" t="s">
        <v>97</v>
      </c>
      <c r="G43" s="35" t="s">
        <v>71</v>
      </c>
      <c r="H43" s="109"/>
      <c r="Y43" s="3"/>
    </row>
    <row r="44" spans="1:25" x14ac:dyDescent="0.25">
      <c r="A44" s="1"/>
      <c r="B44" s="5" t="s">
        <v>98</v>
      </c>
      <c r="D44" s="137"/>
      <c r="E44" s="137"/>
      <c r="F44" s="137"/>
      <c r="G44" s="135" t="s">
        <v>103</v>
      </c>
      <c r="H44" s="132">
        <f>H45</f>
        <v>1</v>
      </c>
      <c r="I44" s="133">
        <f>I45+H44</f>
        <v>2</v>
      </c>
      <c r="J44" s="133">
        <f t="shared" ref="J44:Y44" si="21">J45+I44</f>
        <v>3</v>
      </c>
      <c r="K44" s="133">
        <f t="shared" si="21"/>
        <v>4</v>
      </c>
      <c r="L44" s="133">
        <f t="shared" si="21"/>
        <v>5</v>
      </c>
      <c r="M44" s="133">
        <f t="shared" si="21"/>
        <v>6</v>
      </c>
      <c r="N44" s="133">
        <f t="shared" si="21"/>
        <v>7</v>
      </c>
      <c r="O44" s="133">
        <f t="shared" si="21"/>
        <v>8</v>
      </c>
      <c r="P44" s="133">
        <f t="shared" si="21"/>
        <v>9</v>
      </c>
      <c r="Q44" s="133">
        <f t="shared" si="21"/>
        <v>10</v>
      </c>
      <c r="R44" s="133">
        <f t="shared" si="21"/>
        <v>11</v>
      </c>
      <c r="S44" s="133">
        <f t="shared" si="21"/>
        <v>12</v>
      </c>
      <c r="T44" s="133">
        <f t="shared" si="21"/>
        <v>13</v>
      </c>
      <c r="U44" s="133">
        <f t="shared" si="21"/>
        <v>14</v>
      </c>
      <c r="V44" s="133">
        <f t="shared" si="21"/>
        <v>15</v>
      </c>
      <c r="W44" s="133">
        <f t="shared" si="21"/>
        <v>16</v>
      </c>
      <c r="X44" s="133">
        <f t="shared" si="21"/>
        <v>17</v>
      </c>
      <c r="Y44" s="134">
        <f t="shared" si="21"/>
        <v>18</v>
      </c>
    </row>
    <row r="45" spans="1:25" x14ac:dyDescent="0.25">
      <c r="A45" s="1"/>
      <c r="B45" s="154">
        <f>0.04+0.05+0.02</f>
        <v>0.11</v>
      </c>
      <c r="G45" s="35" t="s">
        <v>104</v>
      </c>
      <c r="H45" s="110">
        <v>1</v>
      </c>
      <c r="I45" s="70">
        <v>1</v>
      </c>
      <c r="J45" s="70">
        <v>1</v>
      </c>
      <c r="K45" s="70">
        <v>1</v>
      </c>
      <c r="L45" s="70">
        <v>1</v>
      </c>
      <c r="M45" s="70">
        <v>1</v>
      </c>
      <c r="N45" s="70">
        <v>1</v>
      </c>
      <c r="O45" s="70">
        <v>1</v>
      </c>
      <c r="P45" s="70">
        <v>1</v>
      </c>
      <c r="Q45" s="70">
        <v>1</v>
      </c>
      <c r="R45" s="70">
        <v>1</v>
      </c>
      <c r="S45" s="70">
        <v>1</v>
      </c>
      <c r="T45" s="70">
        <v>1</v>
      </c>
      <c r="U45" s="70">
        <v>1</v>
      </c>
      <c r="V45" s="70">
        <v>1</v>
      </c>
      <c r="W45" s="70">
        <v>1</v>
      </c>
      <c r="X45" s="70">
        <v>1</v>
      </c>
      <c r="Y45" s="111">
        <v>1</v>
      </c>
    </row>
    <row r="46" spans="1:25" x14ac:dyDescent="0.25">
      <c r="A46" s="1"/>
      <c r="G46" s="35" t="s">
        <v>82</v>
      </c>
      <c r="H46" s="108">
        <f>$C$41</f>
        <v>150</v>
      </c>
      <c r="I46" s="45">
        <f t="shared" ref="I46:Y46" si="22">$C$41</f>
        <v>150</v>
      </c>
      <c r="J46" s="45">
        <f t="shared" si="22"/>
        <v>150</v>
      </c>
      <c r="K46" s="45">
        <f t="shared" si="22"/>
        <v>150</v>
      </c>
      <c r="L46" s="45">
        <f t="shared" si="22"/>
        <v>150</v>
      </c>
      <c r="M46" s="45">
        <f t="shared" si="22"/>
        <v>150</v>
      </c>
      <c r="N46" s="45">
        <f t="shared" si="22"/>
        <v>150</v>
      </c>
      <c r="O46" s="45">
        <f t="shared" si="22"/>
        <v>150</v>
      </c>
      <c r="P46" s="45">
        <f t="shared" si="22"/>
        <v>150</v>
      </c>
      <c r="Q46" s="45">
        <f t="shared" si="22"/>
        <v>150</v>
      </c>
      <c r="R46" s="45">
        <f t="shared" si="22"/>
        <v>150</v>
      </c>
      <c r="S46" s="45">
        <f t="shared" si="22"/>
        <v>150</v>
      </c>
      <c r="T46" s="45">
        <f t="shared" si="22"/>
        <v>150</v>
      </c>
      <c r="U46" s="45">
        <f t="shared" si="22"/>
        <v>150</v>
      </c>
      <c r="V46" s="45">
        <f t="shared" si="22"/>
        <v>150</v>
      </c>
      <c r="W46" s="45">
        <f t="shared" si="22"/>
        <v>150</v>
      </c>
      <c r="X46" s="45">
        <f t="shared" si="22"/>
        <v>150</v>
      </c>
      <c r="Y46" s="46">
        <f t="shared" si="22"/>
        <v>150</v>
      </c>
    </row>
    <row r="47" spans="1:25" x14ac:dyDescent="0.25">
      <c r="A47" s="1"/>
      <c r="G47" s="35" t="s">
        <v>81</v>
      </c>
      <c r="H47" s="108">
        <f>(H44*H46)/12</f>
        <v>12.5</v>
      </c>
      <c r="I47" s="45">
        <f t="shared" ref="I47:Y47" si="23">(I44*I46)/12</f>
        <v>25</v>
      </c>
      <c r="J47" s="45">
        <f t="shared" si="23"/>
        <v>37.5</v>
      </c>
      <c r="K47" s="45">
        <f t="shared" si="23"/>
        <v>50</v>
      </c>
      <c r="L47" s="45">
        <f t="shared" si="23"/>
        <v>62.5</v>
      </c>
      <c r="M47" s="45">
        <f t="shared" si="23"/>
        <v>75</v>
      </c>
      <c r="N47" s="45">
        <f t="shared" si="23"/>
        <v>87.5</v>
      </c>
      <c r="O47" s="45">
        <f t="shared" si="23"/>
        <v>100</v>
      </c>
      <c r="P47" s="45">
        <f t="shared" si="23"/>
        <v>112.5</v>
      </c>
      <c r="Q47" s="45">
        <f t="shared" si="23"/>
        <v>125</v>
      </c>
      <c r="R47" s="45">
        <f t="shared" si="23"/>
        <v>137.5</v>
      </c>
      <c r="S47" s="45">
        <f t="shared" si="23"/>
        <v>150</v>
      </c>
      <c r="T47" s="45">
        <f t="shared" si="23"/>
        <v>162.5</v>
      </c>
      <c r="U47" s="45">
        <f t="shared" si="23"/>
        <v>175</v>
      </c>
      <c r="V47" s="45">
        <f t="shared" si="23"/>
        <v>187.5</v>
      </c>
      <c r="W47" s="45">
        <f t="shared" si="23"/>
        <v>200</v>
      </c>
      <c r="X47" s="45">
        <f t="shared" si="23"/>
        <v>212.5</v>
      </c>
      <c r="Y47" s="46">
        <f t="shared" si="23"/>
        <v>225</v>
      </c>
    </row>
    <row r="48" spans="1:25" x14ac:dyDescent="0.25">
      <c r="A48" s="1"/>
      <c r="G48" s="35"/>
      <c r="H48" s="1"/>
      <c r="Y48" s="3"/>
    </row>
    <row r="49" spans="1:37" x14ac:dyDescent="0.25">
      <c r="A49" s="126"/>
      <c r="B49" s="127"/>
      <c r="C49" s="127"/>
      <c r="D49" s="127"/>
      <c r="E49" s="127"/>
      <c r="F49" s="127"/>
      <c r="G49" s="128" t="s">
        <v>89</v>
      </c>
      <c r="H49" s="129">
        <f>H47</f>
        <v>12.5</v>
      </c>
      <c r="I49" s="130">
        <f t="shared" ref="I49:Y49" si="24">I47</f>
        <v>25</v>
      </c>
      <c r="J49" s="130">
        <f t="shared" si="24"/>
        <v>37.5</v>
      </c>
      <c r="K49" s="130">
        <f t="shared" si="24"/>
        <v>50</v>
      </c>
      <c r="L49" s="130">
        <f t="shared" si="24"/>
        <v>62.5</v>
      </c>
      <c r="M49" s="130">
        <f t="shared" si="24"/>
        <v>75</v>
      </c>
      <c r="N49" s="130">
        <f t="shared" si="24"/>
        <v>87.5</v>
      </c>
      <c r="O49" s="130">
        <f t="shared" si="24"/>
        <v>100</v>
      </c>
      <c r="P49" s="130">
        <f t="shared" si="24"/>
        <v>112.5</v>
      </c>
      <c r="Q49" s="130">
        <f t="shared" si="24"/>
        <v>125</v>
      </c>
      <c r="R49" s="130">
        <f t="shared" si="24"/>
        <v>137.5</v>
      </c>
      <c r="S49" s="130">
        <f t="shared" si="24"/>
        <v>150</v>
      </c>
      <c r="T49" s="130">
        <f t="shared" si="24"/>
        <v>162.5</v>
      </c>
      <c r="U49" s="130">
        <f t="shared" si="24"/>
        <v>175</v>
      </c>
      <c r="V49" s="130">
        <f t="shared" si="24"/>
        <v>187.5</v>
      </c>
      <c r="W49" s="130">
        <f t="shared" si="24"/>
        <v>200</v>
      </c>
      <c r="X49" s="130">
        <f t="shared" si="24"/>
        <v>212.5</v>
      </c>
      <c r="Y49" s="131">
        <f t="shared" si="24"/>
        <v>225</v>
      </c>
    </row>
    <row r="50" spans="1:37" x14ac:dyDescent="0.25">
      <c r="A50" s="1"/>
      <c r="G50" s="35"/>
      <c r="H50" s="1"/>
      <c r="Y50" s="3"/>
    </row>
    <row r="51" spans="1:37" x14ac:dyDescent="0.25">
      <c r="A51" s="90"/>
      <c r="B51" s="74"/>
      <c r="C51" s="74"/>
      <c r="D51" s="74"/>
      <c r="E51" s="74"/>
      <c r="F51" s="74"/>
      <c r="G51" s="91" t="s">
        <v>86</v>
      </c>
      <c r="H51" s="115">
        <f t="shared" ref="H51:Q51" si="25">H12+H27+H42</f>
        <v>35846.666666666672</v>
      </c>
      <c r="I51" s="75">
        <f t="shared" si="25"/>
        <v>35846.666666666672</v>
      </c>
      <c r="J51" s="75">
        <f t="shared" si="25"/>
        <v>35846.666666666672</v>
      </c>
      <c r="K51" s="75">
        <f t="shared" si="25"/>
        <v>35846.666666666672</v>
      </c>
      <c r="L51" s="75">
        <f t="shared" si="25"/>
        <v>35846.666666666672</v>
      </c>
      <c r="M51" s="75">
        <f t="shared" si="25"/>
        <v>35846.666666666672</v>
      </c>
      <c r="N51" s="75">
        <f t="shared" si="25"/>
        <v>35846.666666666672</v>
      </c>
      <c r="O51" s="75">
        <f t="shared" si="25"/>
        <v>35846.666666666672</v>
      </c>
      <c r="P51" s="75">
        <f t="shared" si="25"/>
        <v>35846.666666666672</v>
      </c>
      <c r="Q51" s="75">
        <f t="shared" si="25"/>
        <v>35846.666666666672</v>
      </c>
      <c r="R51" s="75">
        <f t="shared" ref="R51:Y51" si="26">R12+R27+R42</f>
        <v>35846.666666666672</v>
      </c>
      <c r="S51" s="75">
        <f t="shared" si="26"/>
        <v>35846.666666666672</v>
      </c>
      <c r="T51" s="75">
        <f t="shared" si="26"/>
        <v>35846.666666666672</v>
      </c>
      <c r="U51" s="75">
        <f t="shared" si="26"/>
        <v>35846.666666666672</v>
      </c>
      <c r="V51" s="75">
        <f t="shared" si="26"/>
        <v>35846.666666666672</v>
      </c>
      <c r="W51" s="75">
        <f t="shared" si="26"/>
        <v>35846.666666666672</v>
      </c>
      <c r="X51" s="75">
        <f t="shared" si="26"/>
        <v>35846.666666666672</v>
      </c>
      <c r="Y51" s="116">
        <f t="shared" si="26"/>
        <v>35846.666666666672</v>
      </c>
    </row>
    <row r="52" spans="1:37" x14ac:dyDescent="0.25">
      <c r="A52" s="40" t="s">
        <v>92</v>
      </c>
      <c r="B52" s="74"/>
      <c r="C52" s="74"/>
      <c r="D52" s="74"/>
      <c r="E52" s="74"/>
      <c r="F52" s="74"/>
      <c r="G52" s="91" t="s">
        <v>87</v>
      </c>
      <c r="H52" s="115">
        <f>H24+H39+H49</f>
        <v>128.75</v>
      </c>
      <c r="I52" s="75">
        <f t="shared" ref="I52:Y52" si="27">I24+I39+I49</f>
        <v>257.5</v>
      </c>
      <c r="J52" s="75">
        <f t="shared" si="27"/>
        <v>386.25</v>
      </c>
      <c r="K52" s="75">
        <f t="shared" si="27"/>
        <v>515</v>
      </c>
      <c r="L52" s="75">
        <f t="shared" si="27"/>
        <v>643.75</v>
      </c>
      <c r="M52" s="75">
        <f t="shared" si="27"/>
        <v>772.5</v>
      </c>
      <c r="N52" s="75">
        <f t="shared" si="27"/>
        <v>901.25000000000011</v>
      </c>
      <c r="O52" s="75">
        <f t="shared" si="27"/>
        <v>1030</v>
      </c>
      <c r="P52" s="75">
        <f t="shared" si="27"/>
        <v>1158.75</v>
      </c>
      <c r="Q52" s="75">
        <f t="shared" si="27"/>
        <v>1287.5</v>
      </c>
      <c r="R52" s="75">
        <f t="shared" si="27"/>
        <v>1416.25</v>
      </c>
      <c r="S52" s="75">
        <f t="shared" si="27"/>
        <v>1545</v>
      </c>
      <c r="T52" s="75">
        <f t="shared" si="27"/>
        <v>1673.75</v>
      </c>
      <c r="U52" s="75">
        <f t="shared" si="27"/>
        <v>1802.5000000000002</v>
      </c>
      <c r="V52" s="75">
        <f t="shared" si="27"/>
        <v>1931.25</v>
      </c>
      <c r="W52" s="75">
        <f t="shared" si="27"/>
        <v>2060</v>
      </c>
      <c r="X52" s="75">
        <f t="shared" si="27"/>
        <v>2188.75</v>
      </c>
      <c r="Y52" s="116">
        <f t="shared" si="27"/>
        <v>2317.5</v>
      </c>
    </row>
    <row r="53" spans="1:37" x14ac:dyDescent="0.25">
      <c r="A53" s="90"/>
      <c r="B53" s="74"/>
      <c r="C53" s="74"/>
      <c r="D53" s="74"/>
      <c r="E53" s="74"/>
      <c r="F53" s="74"/>
      <c r="G53" s="91" t="s">
        <v>88</v>
      </c>
      <c r="H53" s="117">
        <f>H52/H51</f>
        <v>3.591686814208666E-3</v>
      </c>
      <c r="I53" s="76">
        <f t="shared" ref="I53:Y53" si="28">I52/I51</f>
        <v>7.1833736284173319E-3</v>
      </c>
      <c r="J53" s="76">
        <f t="shared" si="28"/>
        <v>1.0775060442625998E-2</v>
      </c>
      <c r="K53" s="76">
        <f t="shared" si="28"/>
        <v>1.4366747256834664E-2</v>
      </c>
      <c r="L53" s="76">
        <f t="shared" si="28"/>
        <v>1.795843407104333E-2</v>
      </c>
      <c r="M53" s="76">
        <f t="shared" si="28"/>
        <v>2.1550120885251996E-2</v>
      </c>
      <c r="N53" s="76">
        <f t="shared" si="28"/>
        <v>2.5141807699460665E-2</v>
      </c>
      <c r="O53" s="76">
        <f t="shared" si="28"/>
        <v>2.8733494513669328E-2</v>
      </c>
      <c r="P53" s="76">
        <f t="shared" si="28"/>
        <v>3.2325181327877997E-2</v>
      </c>
      <c r="Q53" s="76">
        <f t="shared" si="28"/>
        <v>3.591686814208666E-2</v>
      </c>
      <c r="R53" s="76">
        <f t="shared" si="28"/>
        <v>3.9508554956295329E-2</v>
      </c>
      <c r="S53" s="76">
        <f t="shared" si="28"/>
        <v>4.3100241770503991E-2</v>
      </c>
      <c r="T53" s="76">
        <f t="shared" si="28"/>
        <v>4.6691928584712661E-2</v>
      </c>
      <c r="U53" s="76">
        <f t="shared" si="28"/>
        <v>5.028361539892133E-2</v>
      </c>
      <c r="V53" s="76">
        <f t="shared" si="28"/>
        <v>5.3875302213129993E-2</v>
      </c>
      <c r="W53" s="76">
        <f t="shared" si="28"/>
        <v>5.7466989027338655E-2</v>
      </c>
      <c r="X53" s="76">
        <f t="shared" si="28"/>
        <v>6.1058675841547325E-2</v>
      </c>
      <c r="Y53" s="118">
        <f t="shared" si="28"/>
        <v>6.4650362655755994E-2</v>
      </c>
    </row>
    <row r="54" spans="1:37" x14ac:dyDescent="0.25">
      <c r="A54" s="1"/>
      <c r="G54" s="35"/>
      <c r="H54" s="1"/>
      <c r="Y54" s="3"/>
    </row>
    <row r="55" spans="1:37" x14ac:dyDescent="0.25">
      <c r="A55" s="92"/>
      <c r="G55" s="35"/>
      <c r="H55" s="1"/>
      <c r="Y55" s="3"/>
    </row>
    <row r="56" spans="1:37" x14ac:dyDescent="0.25">
      <c r="A56" s="93" t="s">
        <v>72</v>
      </c>
      <c r="B56" s="70">
        <v>100</v>
      </c>
      <c r="C56" s="71">
        <v>1140</v>
      </c>
      <c r="D56" s="67">
        <f>B56*C56</f>
        <v>114000</v>
      </c>
      <c r="E56" s="69">
        <f>D56/12</f>
        <v>9500</v>
      </c>
      <c r="F56" s="67"/>
      <c r="G56" s="85" t="s">
        <v>77</v>
      </c>
      <c r="H56" s="144">
        <f>$B$56</f>
        <v>100</v>
      </c>
      <c r="I56" s="145">
        <f t="shared" ref="I56:Y56" si="29">$B$56</f>
        <v>100</v>
      </c>
      <c r="J56" s="145">
        <f t="shared" si="29"/>
        <v>100</v>
      </c>
      <c r="K56" s="145">
        <f t="shared" si="29"/>
        <v>100</v>
      </c>
      <c r="L56" s="145">
        <f t="shared" si="29"/>
        <v>100</v>
      </c>
      <c r="M56" s="145">
        <f t="shared" si="29"/>
        <v>100</v>
      </c>
      <c r="N56" s="145">
        <f t="shared" si="29"/>
        <v>100</v>
      </c>
      <c r="O56" s="145">
        <f t="shared" si="29"/>
        <v>100</v>
      </c>
      <c r="P56" s="145">
        <f t="shared" si="29"/>
        <v>100</v>
      </c>
      <c r="Q56" s="145">
        <f t="shared" si="29"/>
        <v>100</v>
      </c>
      <c r="R56" s="145">
        <f t="shared" si="29"/>
        <v>100</v>
      </c>
      <c r="S56" s="145">
        <f t="shared" si="29"/>
        <v>100</v>
      </c>
      <c r="T56" s="145">
        <f t="shared" si="29"/>
        <v>100</v>
      </c>
      <c r="U56" s="145">
        <f t="shared" si="29"/>
        <v>100</v>
      </c>
      <c r="V56" s="145">
        <f t="shared" si="29"/>
        <v>100</v>
      </c>
      <c r="W56" s="145">
        <f t="shared" si="29"/>
        <v>100</v>
      </c>
      <c r="X56" s="145">
        <f t="shared" si="29"/>
        <v>100</v>
      </c>
      <c r="Y56" s="146">
        <f t="shared" si="29"/>
        <v>100</v>
      </c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</row>
    <row r="57" spans="1:37" x14ac:dyDescent="0.25">
      <c r="A57" s="92"/>
      <c r="B57" s="67"/>
      <c r="C57" s="67"/>
      <c r="G57" s="35" t="s">
        <v>78</v>
      </c>
      <c r="H57" s="147">
        <f>$E$56</f>
        <v>9500</v>
      </c>
      <c r="I57" s="148">
        <f t="shared" ref="I57:Y57" si="30">$E$56</f>
        <v>9500</v>
      </c>
      <c r="J57" s="148">
        <f t="shared" si="30"/>
        <v>9500</v>
      </c>
      <c r="K57" s="148">
        <f t="shared" si="30"/>
        <v>9500</v>
      </c>
      <c r="L57" s="148">
        <f t="shared" si="30"/>
        <v>9500</v>
      </c>
      <c r="M57" s="148">
        <f t="shared" si="30"/>
        <v>9500</v>
      </c>
      <c r="N57" s="148">
        <f t="shared" si="30"/>
        <v>9500</v>
      </c>
      <c r="O57" s="148">
        <f t="shared" si="30"/>
        <v>9500</v>
      </c>
      <c r="P57" s="148">
        <f t="shared" si="30"/>
        <v>9500</v>
      </c>
      <c r="Q57" s="148">
        <f t="shared" si="30"/>
        <v>9500</v>
      </c>
      <c r="R57" s="148">
        <f t="shared" si="30"/>
        <v>9500</v>
      </c>
      <c r="S57" s="148">
        <f t="shared" si="30"/>
        <v>9500</v>
      </c>
      <c r="T57" s="148">
        <f t="shared" si="30"/>
        <v>9500</v>
      </c>
      <c r="U57" s="148">
        <f t="shared" si="30"/>
        <v>9500</v>
      </c>
      <c r="V57" s="148">
        <f t="shared" si="30"/>
        <v>9500</v>
      </c>
      <c r="W57" s="148">
        <f t="shared" si="30"/>
        <v>9500</v>
      </c>
      <c r="X57" s="148">
        <f t="shared" si="30"/>
        <v>9500</v>
      </c>
      <c r="Y57" s="149">
        <f t="shared" si="30"/>
        <v>9500</v>
      </c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x14ac:dyDescent="0.25">
      <c r="A58" s="1"/>
      <c r="C58" s="67"/>
      <c r="G58" s="35" t="s">
        <v>71</v>
      </c>
      <c r="H58" s="10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1:37" x14ac:dyDescent="0.25">
      <c r="A59" s="1"/>
      <c r="C59" s="155" t="s">
        <v>109</v>
      </c>
      <c r="D59" s="137"/>
      <c r="E59" s="137"/>
      <c r="F59" s="137"/>
      <c r="G59" s="135" t="s">
        <v>102</v>
      </c>
      <c r="H59" s="132">
        <f>H60</f>
        <v>5</v>
      </c>
      <c r="I59" s="133">
        <f>I60+H59</f>
        <v>10</v>
      </c>
      <c r="J59" s="133">
        <f t="shared" ref="J59:Y59" si="31">J60+I59</f>
        <v>15</v>
      </c>
      <c r="K59" s="133">
        <f t="shared" si="31"/>
        <v>20</v>
      </c>
      <c r="L59" s="133">
        <f t="shared" si="31"/>
        <v>25</v>
      </c>
      <c r="M59" s="133">
        <f t="shared" si="31"/>
        <v>30</v>
      </c>
      <c r="N59" s="133">
        <f t="shared" si="31"/>
        <v>35</v>
      </c>
      <c r="O59" s="133">
        <f t="shared" si="31"/>
        <v>40</v>
      </c>
      <c r="P59" s="133">
        <f t="shared" si="31"/>
        <v>45</v>
      </c>
      <c r="Q59" s="133">
        <f t="shared" si="31"/>
        <v>50</v>
      </c>
      <c r="R59" s="133">
        <f t="shared" si="31"/>
        <v>55</v>
      </c>
      <c r="S59" s="133">
        <f t="shared" si="31"/>
        <v>60</v>
      </c>
      <c r="T59" s="133">
        <f t="shared" si="31"/>
        <v>65</v>
      </c>
      <c r="U59" s="133">
        <f t="shared" si="31"/>
        <v>70</v>
      </c>
      <c r="V59" s="133">
        <f t="shared" si="31"/>
        <v>75</v>
      </c>
      <c r="W59" s="133">
        <f t="shared" si="31"/>
        <v>80</v>
      </c>
      <c r="X59" s="133">
        <f t="shared" si="31"/>
        <v>85</v>
      </c>
      <c r="Y59" s="134">
        <f t="shared" si="31"/>
        <v>90</v>
      </c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1:37" x14ac:dyDescent="0.25">
      <c r="A60" s="1"/>
      <c r="B60" s="67"/>
      <c r="C60" s="156"/>
      <c r="G60" s="35" t="s">
        <v>101</v>
      </c>
      <c r="H60" s="110">
        <v>5</v>
      </c>
      <c r="I60" s="70">
        <v>5</v>
      </c>
      <c r="J60" s="70">
        <v>5</v>
      </c>
      <c r="K60" s="70">
        <v>5</v>
      </c>
      <c r="L60" s="70">
        <v>5</v>
      </c>
      <c r="M60" s="70">
        <v>5</v>
      </c>
      <c r="N60" s="70">
        <v>5</v>
      </c>
      <c r="O60" s="70">
        <v>5</v>
      </c>
      <c r="P60" s="70">
        <v>5</v>
      </c>
      <c r="Q60" s="70">
        <v>5</v>
      </c>
      <c r="R60" s="70">
        <v>5</v>
      </c>
      <c r="S60" s="70">
        <v>5</v>
      </c>
      <c r="T60" s="70">
        <v>5</v>
      </c>
      <c r="U60" s="70">
        <v>5</v>
      </c>
      <c r="V60" s="70">
        <v>5</v>
      </c>
      <c r="W60" s="70">
        <v>5</v>
      </c>
      <c r="X60" s="70">
        <v>5</v>
      </c>
      <c r="Y60" s="111">
        <v>5</v>
      </c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x14ac:dyDescent="0.25">
      <c r="A61" s="1"/>
      <c r="C61" s="156"/>
      <c r="G61" s="35" t="s">
        <v>80</v>
      </c>
      <c r="H61" s="119">
        <v>500</v>
      </c>
      <c r="I61" s="73">
        <v>500</v>
      </c>
      <c r="J61" s="73">
        <v>500</v>
      </c>
      <c r="K61" s="73">
        <v>500</v>
      </c>
      <c r="L61" s="73">
        <v>500</v>
      </c>
      <c r="M61" s="73">
        <v>500</v>
      </c>
      <c r="N61" s="73">
        <v>500</v>
      </c>
      <c r="O61" s="73">
        <v>500</v>
      </c>
      <c r="P61" s="73">
        <v>500</v>
      </c>
      <c r="Q61" s="73">
        <v>500</v>
      </c>
      <c r="R61" s="73">
        <v>500</v>
      </c>
      <c r="S61" s="73">
        <v>500</v>
      </c>
      <c r="T61" s="73">
        <v>500</v>
      </c>
      <c r="U61" s="73">
        <v>500</v>
      </c>
      <c r="V61" s="73">
        <v>500</v>
      </c>
      <c r="W61" s="73">
        <v>500</v>
      </c>
      <c r="X61" s="73">
        <v>500</v>
      </c>
      <c r="Y61" s="120">
        <v>500</v>
      </c>
    </row>
    <row r="62" spans="1:37" x14ac:dyDescent="0.25">
      <c r="A62" s="1"/>
      <c r="B62" s="9"/>
      <c r="C62" s="156"/>
      <c r="G62" s="35" t="s">
        <v>83</v>
      </c>
      <c r="H62" s="108">
        <f>(H59*H61)/12</f>
        <v>208.33333333333334</v>
      </c>
      <c r="I62" s="45">
        <f>(I59*I61)/12</f>
        <v>416.66666666666669</v>
      </c>
      <c r="J62" s="45">
        <f t="shared" ref="J62:X62" si="32">(J59*J61)/12</f>
        <v>625</v>
      </c>
      <c r="K62" s="45">
        <f t="shared" si="32"/>
        <v>833.33333333333337</v>
      </c>
      <c r="L62" s="45">
        <f t="shared" si="32"/>
        <v>1041.6666666666667</v>
      </c>
      <c r="M62" s="45">
        <f t="shared" si="32"/>
        <v>1250</v>
      </c>
      <c r="N62" s="45">
        <f t="shared" si="32"/>
        <v>1458.3333333333333</v>
      </c>
      <c r="O62" s="45">
        <f t="shared" si="32"/>
        <v>1666.6666666666667</v>
      </c>
      <c r="P62" s="45">
        <f t="shared" si="32"/>
        <v>1875</v>
      </c>
      <c r="Q62" s="45">
        <f t="shared" si="32"/>
        <v>2083.3333333333335</v>
      </c>
      <c r="R62" s="45">
        <f t="shared" si="32"/>
        <v>2291.6666666666665</v>
      </c>
      <c r="S62" s="45">
        <f t="shared" si="32"/>
        <v>2500</v>
      </c>
      <c r="T62" s="45">
        <f t="shared" si="32"/>
        <v>2708.3333333333335</v>
      </c>
      <c r="U62" s="45">
        <f t="shared" si="32"/>
        <v>2916.6666666666665</v>
      </c>
      <c r="V62" s="45">
        <f t="shared" si="32"/>
        <v>3125</v>
      </c>
      <c r="W62" s="45">
        <f t="shared" si="32"/>
        <v>3333.3333333333335</v>
      </c>
      <c r="X62" s="45">
        <f t="shared" si="32"/>
        <v>3541.6666666666665</v>
      </c>
      <c r="Y62" s="46">
        <f>(Y59*Y61)/12</f>
        <v>3750</v>
      </c>
    </row>
    <row r="63" spans="1:37" x14ac:dyDescent="0.25">
      <c r="A63" s="1"/>
      <c r="B63" s="9"/>
      <c r="C63" s="156"/>
      <c r="D63" s="9"/>
      <c r="E63" s="9"/>
      <c r="F63" s="9"/>
      <c r="G63" s="35"/>
      <c r="H63" s="2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0"/>
    </row>
    <row r="64" spans="1:37" x14ac:dyDescent="0.25">
      <c r="A64" s="1"/>
      <c r="B64" s="9"/>
      <c r="C64" s="156"/>
      <c r="D64" s="136"/>
      <c r="E64" s="136"/>
      <c r="F64" s="136"/>
      <c r="G64" s="135" t="s">
        <v>103</v>
      </c>
      <c r="H64" s="132">
        <f>H65</f>
        <v>3</v>
      </c>
      <c r="I64" s="133">
        <f>I65+H64</f>
        <v>6</v>
      </c>
      <c r="J64" s="133">
        <f t="shared" ref="J64" si="33">J65+I64</f>
        <v>9</v>
      </c>
      <c r="K64" s="133">
        <f t="shared" ref="K64" si="34">K65+J64</f>
        <v>12</v>
      </c>
      <c r="L64" s="133">
        <f t="shared" ref="L64" si="35">L65+K64</f>
        <v>15</v>
      </c>
      <c r="M64" s="133">
        <f t="shared" ref="M64" si="36">M65+L64</f>
        <v>18</v>
      </c>
      <c r="N64" s="133">
        <f t="shared" ref="N64" si="37">N65+M64</f>
        <v>21</v>
      </c>
      <c r="O64" s="133">
        <f t="shared" ref="O64" si="38">O65+N64</f>
        <v>24</v>
      </c>
      <c r="P64" s="133">
        <f t="shared" ref="P64" si="39">P65+O64</f>
        <v>27</v>
      </c>
      <c r="Q64" s="133">
        <f t="shared" ref="Q64" si="40">Q65+P64</f>
        <v>30</v>
      </c>
      <c r="R64" s="133">
        <f t="shared" ref="R64" si="41">R65+Q64</f>
        <v>33</v>
      </c>
      <c r="S64" s="133">
        <f t="shared" ref="S64" si="42">S65+R64</f>
        <v>36</v>
      </c>
      <c r="T64" s="133">
        <f t="shared" ref="T64" si="43">T65+S64</f>
        <v>39</v>
      </c>
      <c r="U64" s="133">
        <f t="shared" ref="U64" si="44">U65+T64</f>
        <v>42</v>
      </c>
      <c r="V64" s="133">
        <f t="shared" ref="V64" si="45">V65+U64</f>
        <v>45</v>
      </c>
      <c r="W64" s="133">
        <f t="shared" ref="W64" si="46">W65+V64</f>
        <v>48</v>
      </c>
      <c r="X64" s="133">
        <f t="shared" ref="X64" si="47">X65+W64</f>
        <v>51</v>
      </c>
      <c r="Y64" s="134">
        <f t="shared" ref="Y64" si="48">Y65+X64</f>
        <v>54</v>
      </c>
    </row>
    <row r="65" spans="1:37" x14ac:dyDescent="0.25">
      <c r="A65" s="1"/>
      <c r="C65" s="156"/>
      <c r="G65" s="35" t="s">
        <v>104</v>
      </c>
      <c r="H65" s="110">
        <v>3</v>
      </c>
      <c r="I65" s="70">
        <v>3</v>
      </c>
      <c r="J65" s="70">
        <v>3</v>
      </c>
      <c r="K65" s="70">
        <v>3</v>
      </c>
      <c r="L65" s="70">
        <v>3</v>
      </c>
      <c r="M65" s="70">
        <v>3</v>
      </c>
      <c r="N65" s="70">
        <v>3</v>
      </c>
      <c r="O65" s="70">
        <v>3</v>
      </c>
      <c r="P65" s="70">
        <v>3</v>
      </c>
      <c r="Q65" s="70">
        <v>3</v>
      </c>
      <c r="R65" s="70">
        <v>3</v>
      </c>
      <c r="S65" s="70">
        <v>3</v>
      </c>
      <c r="T65" s="70">
        <v>3</v>
      </c>
      <c r="U65" s="70">
        <v>3</v>
      </c>
      <c r="V65" s="70">
        <v>3</v>
      </c>
      <c r="W65" s="70">
        <v>3</v>
      </c>
      <c r="X65" s="70">
        <v>3</v>
      </c>
      <c r="Y65" s="111">
        <v>3</v>
      </c>
    </row>
    <row r="66" spans="1:37" x14ac:dyDescent="0.25">
      <c r="A66" s="1"/>
      <c r="C66" s="156"/>
      <c r="G66" s="35" t="s">
        <v>82</v>
      </c>
      <c r="H66" s="108">
        <f t="shared" ref="H66:Y66" si="49">$C$56</f>
        <v>1140</v>
      </c>
      <c r="I66" s="45">
        <f t="shared" si="49"/>
        <v>1140</v>
      </c>
      <c r="J66" s="45">
        <f t="shared" si="49"/>
        <v>1140</v>
      </c>
      <c r="K66" s="45">
        <f t="shared" si="49"/>
        <v>1140</v>
      </c>
      <c r="L66" s="45">
        <f t="shared" si="49"/>
        <v>1140</v>
      </c>
      <c r="M66" s="45">
        <f t="shared" si="49"/>
        <v>1140</v>
      </c>
      <c r="N66" s="45">
        <f t="shared" si="49"/>
        <v>1140</v>
      </c>
      <c r="O66" s="45">
        <f t="shared" si="49"/>
        <v>1140</v>
      </c>
      <c r="P66" s="45">
        <f t="shared" si="49"/>
        <v>1140</v>
      </c>
      <c r="Q66" s="45">
        <f t="shared" si="49"/>
        <v>1140</v>
      </c>
      <c r="R66" s="45">
        <f t="shared" si="49"/>
        <v>1140</v>
      </c>
      <c r="S66" s="45">
        <f t="shared" si="49"/>
        <v>1140</v>
      </c>
      <c r="T66" s="45">
        <f t="shared" si="49"/>
        <v>1140</v>
      </c>
      <c r="U66" s="45">
        <f t="shared" si="49"/>
        <v>1140</v>
      </c>
      <c r="V66" s="45">
        <f t="shared" si="49"/>
        <v>1140</v>
      </c>
      <c r="W66" s="45">
        <f t="shared" si="49"/>
        <v>1140</v>
      </c>
      <c r="X66" s="45">
        <f t="shared" si="49"/>
        <v>1140</v>
      </c>
      <c r="Y66" s="46">
        <f t="shared" si="49"/>
        <v>1140</v>
      </c>
    </row>
    <row r="67" spans="1:37" x14ac:dyDescent="0.25">
      <c r="A67" s="1"/>
      <c r="C67" s="156"/>
      <c r="G67" s="35" t="s">
        <v>81</v>
      </c>
      <c r="H67" s="108">
        <f t="shared" ref="H67:Y67" si="50">(H64*H66)/12</f>
        <v>285</v>
      </c>
      <c r="I67" s="45">
        <f t="shared" si="50"/>
        <v>570</v>
      </c>
      <c r="J67" s="45">
        <f t="shared" si="50"/>
        <v>855</v>
      </c>
      <c r="K67" s="45">
        <f t="shared" si="50"/>
        <v>1140</v>
      </c>
      <c r="L67" s="45">
        <f t="shared" si="50"/>
        <v>1425</v>
      </c>
      <c r="M67" s="45">
        <f t="shared" si="50"/>
        <v>1710</v>
      </c>
      <c r="N67" s="45">
        <f t="shared" si="50"/>
        <v>1995</v>
      </c>
      <c r="O67" s="45">
        <f t="shared" si="50"/>
        <v>2280</v>
      </c>
      <c r="P67" s="45">
        <f t="shared" si="50"/>
        <v>2565</v>
      </c>
      <c r="Q67" s="45">
        <f t="shared" si="50"/>
        <v>2850</v>
      </c>
      <c r="R67" s="45">
        <f t="shared" si="50"/>
        <v>3135</v>
      </c>
      <c r="S67" s="45">
        <f t="shared" si="50"/>
        <v>3420</v>
      </c>
      <c r="T67" s="45">
        <f t="shared" si="50"/>
        <v>3705</v>
      </c>
      <c r="U67" s="45">
        <f t="shared" si="50"/>
        <v>3990</v>
      </c>
      <c r="V67" s="45">
        <f t="shared" si="50"/>
        <v>4275</v>
      </c>
      <c r="W67" s="45">
        <f t="shared" si="50"/>
        <v>4560</v>
      </c>
      <c r="X67" s="45">
        <f t="shared" si="50"/>
        <v>4845</v>
      </c>
      <c r="Y67" s="46">
        <f t="shared" si="50"/>
        <v>5130</v>
      </c>
    </row>
    <row r="68" spans="1:37" x14ac:dyDescent="0.25">
      <c r="A68" s="1"/>
      <c r="C68" s="156"/>
      <c r="G68" s="35"/>
      <c r="H68" s="1"/>
      <c r="Y68" s="3"/>
    </row>
    <row r="69" spans="1:37" x14ac:dyDescent="0.25">
      <c r="A69" s="126"/>
      <c r="B69" s="127"/>
      <c r="C69" s="127"/>
      <c r="D69" s="127"/>
      <c r="E69" s="127"/>
      <c r="F69" s="127"/>
      <c r="G69" s="128" t="s">
        <v>90</v>
      </c>
      <c r="H69" s="129">
        <f t="shared" ref="H69:Y69" si="51">H62+H67</f>
        <v>493.33333333333337</v>
      </c>
      <c r="I69" s="130">
        <f t="shared" si="51"/>
        <v>986.66666666666674</v>
      </c>
      <c r="J69" s="130">
        <f t="shared" si="51"/>
        <v>1480</v>
      </c>
      <c r="K69" s="130">
        <f t="shared" si="51"/>
        <v>1973.3333333333335</v>
      </c>
      <c r="L69" s="130">
        <f t="shared" si="51"/>
        <v>2466.666666666667</v>
      </c>
      <c r="M69" s="130">
        <f t="shared" si="51"/>
        <v>2960</v>
      </c>
      <c r="N69" s="130">
        <f t="shared" si="51"/>
        <v>3453.333333333333</v>
      </c>
      <c r="O69" s="130">
        <f t="shared" si="51"/>
        <v>3946.666666666667</v>
      </c>
      <c r="P69" s="130">
        <f t="shared" si="51"/>
        <v>4440</v>
      </c>
      <c r="Q69" s="130">
        <f t="shared" si="51"/>
        <v>4933.3333333333339</v>
      </c>
      <c r="R69" s="130">
        <f t="shared" si="51"/>
        <v>5426.6666666666661</v>
      </c>
      <c r="S69" s="130">
        <f t="shared" si="51"/>
        <v>5920</v>
      </c>
      <c r="T69" s="130">
        <f t="shared" si="51"/>
        <v>6413.3333333333339</v>
      </c>
      <c r="U69" s="130">
        <f t="shared" si="51"/>
        <v>6906.6666666666661</v>
      </c>
      <c r="V69" s="130">
        <f t="shared" si="51"/>
        <v>7400</v>
      </c>
      <c r="W69" s="130">
        <f t="shared" si="51"/>
        <v>7893.3333333333339</v>
      </c>
      <c r="X69" s="130">
        <f t="shared" si="51"/>
        <v>8386.6666666666661</v>
      </c>
      <c r="Y69" s="131">
        <f t="shared" si="51"/>
        <v>8880</v>
      </c>
    </row>
    <row r="70" spans="1:37" x14ac:dyDescent="0.25">
      <c r="A70" s="92"/>
      <c r="G70" s="35"/>
      <c r="H70" s="1"/>
      <c r="Y70" s="3"/>
    </row>
    <row r="71" spans="1:37" x14ac:dyDescent="0.25">
      <c r="A71" s="93" t="s">
        <v>72</v>
      </c>
      <c r="B71" s="70">
        <v>100</v>
      </c>
      <c r="C71" s="71">
        <v>1140</v>
      </c>
      <c r="D71" s="67">
        <f>B71*C71</f>
        <v>114000</v>
      </c>
      <c r="E71" s="69">
        <f>D71/12</f>
        <v>9500</v>
      </c>
      <c r="F71" s="67"/>
      <c r="G71" s="85" t="s">
        <v>77</v>
      </c>
      <c r="H71" s="144">
        <f>$B$71</f>
        <v>100</v>
      </c>
      <c r="I71" s="145">
        <f>$B$71</f>
        <v>100</v>
      </c>
      <c r="J71" s="145">
        <f t="shared" ref="J71:Y71" si="52">$B$71</f>
        <v>100</v>
      </c>
      <c r="K71" s="145">
        <f t="shared" si="52"/>
        <v>100</v>
      </c>
      <c r="L71" s="145">
        <f t="shared" si="52"/>
        <v>100</v>
      </c>
      <c r="M71" s="145">
        <f t="shared" si="52"/>
        <v>100</v>
      </c>
      <c r="N71" s="145">
        <f t="shared" si="52"/>
        <v>100</v>
      </c>
      <c r="O71" s="145">
        <f t="shared" si="52"/>
        <v>100</v>
      </c>
      <c r="P71" s="145">
        <f t="shared" si="52"/>
        <v>100</v>
      </c>
      <c r="Q71" s="145">
        <f t="shared" si="52"/>
        <v>100</v>
      </c>
      <c r="R71" s="145">
        <f t="shared" si="52"/>
        <v>100</v>
      </c>
      <c r="S71" s="145">
        <f t="shared" si="52"/>
        <v>100</v>
      </c>
      <c r="T71" s="145">
        <f t="shared" si="52"/>
        <v>100</v>
      </c>
      <c r="U71" s="145">
        <f t="shared" si="52"/>
        <v>100</v>
      </c>
      <c r="V71" s="145">
        <f t="shared" si="52"/>
        <v>100</v>
      </c>
      <c r="W71" s="145">
        <f t="shared" si="52"/>
        <v>100</v>
      </c>
      <c r="X71" s="145">
        <f t="shared" si="52"/>
        <v>100</v>
      </c>
      <c r="Y71" s="146">
        <f t="shared" si="52"/>
        <v>100</v>
      </c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</row>
    <row r="72" spans="1:37" x14ac:dyDescent="0.25">
      <c r="A72" s="92"/>
      <c r="B72" s="67"/>
      <c r="C72" s="67"/>
      <c r="D72" s="143"/>
      <c r="G72" s="35" t="s">
        <v>78</v>
      </c>
      <c r="H72" s="147">
        <f t="shared" ref="H72:Y72" si="53">$E$71</f>
        <v>9500</v>
      </c>
      <c r="I72" s="148">
        <f t="shared" si="53"/>
        <v>9500</v>
      </c>
      <c r="J72" s="148">
        <f t="shared" si="53"/>
        <v>9500</v>
      </c>
      <c r="K72" s="148">
        <f t="shared" si="53"/>
        <v>9500</v>
      </c>
      <c r="L72" s="148">
        <f t="shared" si="53"/>
        <v>9500</v>
      </c>
      <c r="M72" s="148">
        <f t="shared" si="53"/>
        <v>9500</v>
      </c>
      <c r="N72" s="148">
        <f t="shared" si="53"/>
        <v>9500</v>
      </c>
      <c r="O72" s="148">
        <f t="shared" si="53"/>
        <v>9500</v>
      </c>
      <c r="P72" s="148">
        <f t="shared" si="53"/>
        <v>9500</v>
      </c>
      <c r="Q72" s="148">
        <f t="shared" si="53"/>
        <v>9500</v>
      </c>
      <c r="R72" s="148">
        <f t="shared" si="53"/>
        <v>9500</v>
      </c>
      <c r="S72" s="148">
        <f t="shared" si="53"/>
        <v>9500</v>
      </c>
      <c r="T72" s="148">
        <f t="shared" si="53"/>
        <v>9500</v>
      </c>
      <c r="U72" s="148">
        <f t="shared" si="53"/>
        <v>9500</v>
      </c>
      <c r="V72" s="148">
        <f t="shared" si="53"/>
        <v>9500</v>
      </c>
      <c r="W72" s="148">
        <f t="shared" si="53"/>
        <v>9500</v>
      </c>
      <c r="X72" s="148">
        <f t="shared" si="53"/>
        <v>9500</v>
      </c>
      <c r="Y72" s="149">
        <f t="shared" si="53"/>
        <v>9500</v>
      </c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x14ac:dyDescent="0.25">
      <c r="A73" s="1"/>
      <c r="C73" s="67"/>
      <c r="G73" s="35" t="s">
        <v>71</v>
      </c>
      <c r="H73" s="10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</row>
    <row r="74" spans="1:37" x14ac:dyDescent="0.25">
      <c r="A74" s="1"/>
      <c r="C74" s="157" t="s">
        <v>110</v>
      </c>
      <c r="D74" s="137"/>
      <c r="E74" s="137"/>
      <c r="F74" s="137"/>
      <c r="G74" s="135" t="s">
        <v>102</v>
      </c>
      <c r="H74" s="132">
        <f>H75</f>
        <v>5</v>
      </c>
      <c r="I74" s="133">
        <f>I75+H74</f>
        <v>10</v>
      </c>
      <c r="J74" s="133">
        <f t="shared" ref="J74" si="54">J75+I74</f>
        <v>15</v>
      </c>
      <c r="K74" s="133">
        <f t="shared" ref="K74" si="55">K75+J74</f>
        <v>20</v>
      </c>
      <c r="L74" s="133">
        <f t="shared" ref="L74" si="56">L75+K74</f>
        <v>25</v>
      </c>
      <c r="M74" s="133">
        <f t="shared" ref="M74" si="57">M75+L74</f>
        <v>30</v>
      </c>
      <c r="N74" s="133">
        <f t="shared" ref="N74" si="58">N75+M74</f>
        <v>35</v>
      </c>
      <c r="O74" s="133">
        <f t="shared" ref="O74" si="59">O75+N74</f>
        <v>40</v>
      </c>
      <c r="P74" s="133">
        <f t="shared" ref="P74" si="60">P75+O74</f>
        <v>45</v>
      </c>
      <c r="Q74" s="133">
        <f t="shared" ref="Q74" si="61">Q75+P74</f>
        <v>50</v>
      </c>
      <c r="R74" s="133">
        <f t="shared" ref="R74" si="62">R75+Q74</f>
        <v>55</v>
      </c>
      <c r="S74" s="133">
        <f t="shared" ref="S74" si="63">S75+R74</f>
        <v>60</v>
      </c>
      <c r="T74" s="133">
        <f t="shared" ref="T74" si="64">T75+S74</f>
        <v>65</v>
      </c>
      <c r="U74" s="133">
        <f t="shared" ref="U74" si="65">U75+T74</f>
        <v>70</v>
      </c>
      <c r="V74" s="133">
        <f t="shared" ref="V74" si="66">V75+U74</f>
        <v>75</v>
      </c>
      <c r="W74" s="133">
        <f t="shared" ref="W74" si="67">W75+V74</f>
        <v>80</v>
      </c>
      <c r="X74" s="133">
        <f t="shared" ref="X74" si="68">X75+W74</f>
        <v>85</v>
      </c>
      <c r="Y74" s="134">
        <f t="shared" ref="Y74" si="69">Y75+X74</f>
        <v>90</v>
      </c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1:37" x14ac:dyDescent="0.25">
      <c r="A75" s="1"/>
      <c r="B75" s="67"/>
      <c r="C75" s="158"/>
      <c r="G75" s="35" t="s">
        <v>101</v>
      </c>
      <c r="H75" s="110">
        <v>5</v>
      </c>
      <c r="I75" s="70">
        <v>5</v>
      </c>
      <c r="J75" s="70">
        <v>5</v>
      </c>
      <c r="K75" s="70">
        <v>5</v>
      </c>
      <c r="L75" s="70">
        <v>5</v>
      </c>
      <c r="M75" s="70">
        <v>5</v>
      </c>
      <c r="N75" s="70">
        <v>5</v>
      </c>
      <c r="O75" s="70">
        <v>5</v>
      </c>
      <c r="P75" s="70">
        <v>5</v>
      </c>
      <c r="Q75" s="70">
        <v>5</v>
      </c>
      <c r="R75" s="70">
        <v>5</v>
      </c>
      <c r="S75" s="70">
        <v>5</v>
      </c>
      <c r="T75" s="70">
        <v>5</v>
      </c>
      <c r="U75" s="70">
        <v>5</v>
      </c>
      <c r="V75" s="70">
        <v>5</v>
      </c>
      <c r="W75" s="70">
        <v>5</v>
      </c>
      <c r="X75" s="70">
        <v>5</v>
      </c>
      <c r="Y75" s="111">
        <v>5</v>
      </c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</row>
    <row r="76" spans="1:37" x14ac:dyDescent="0.25">
      <c r="A76" s="1"/>
      <c r="C76" s="158"/>
      <c r="G76" s="35" t="s">
        <v>80</v>
      </c>
      <c r="H76" s="119">
        <v>500</v>
      </c>
      <c r="I76" s="73">
        <v>500</v>
      </c>
      <c r="J76" s="73">
        <v>500</v>
      </c>
      <c r="K76" s="73">
        <v>500</v>
      </c>
      <c r="L76" s="73">
        <v>500</v>
      </c>
      <c r="M76" s="73">
        <v>500</v>
      </c>
      <c r="N76" s="73">
        <v>500</v>
      </c>
      <c r="O76" s="73">
        <v>500</v>
      </c>
      <c r="P76" s="73">
        <v>500</v>
      </c>
      <c r="Q76" s="73">
        <v>500</v>
      </c>
      <c r="R76" s="73">
        <v>500</v>
      </c>
      <c r="S76" s="73">
        <v>500</v>
      </c>
      <c r="T76" s="73">
        <v>500</v>
      </c>
      <c r="U76" s="73">
        <v>500</v>
      </c>
      <c r="V76" s="73">
        <v>500</v>
      </c>
      <c r="W76" s="73">
        <v>500</v>
      </c>
      <c r="X76" s="73">
        <v>500</v>
      </c>
      <c r="Y76" s="120">
        <v>500</v>
      </c>
    </row>
    <row r="77" spans="1:37" x14ac:dyDescent="0.25">
      <c r="A77" s="1"/>
      <c r="B77" s="9"/>
      <c r="C77" s="158"/>
      <c r="G77" s="35" t="s">
        <v>83</v>
      </c>
      <c r="H77" s="108">
        <f>(H74*H76)/12</f>
        <v>208.33333333333334</v>
      </c>
      <c r="I77" s="45">
        <f>(I74*I76)/12</f>
        <v>416.66666666666669</v>
      </c>
      <c r="J77" s="45">
        <f t="shared" ref="J77:Y77" si="70">(J74*J76)/12</f>
        <v>625</v>
      </c>
      <c r="K77" s="45">
        <f t="shared" si="70"/>
        <v>833.33333333333337</v>
      </c>
      <c r="L77" s="45">
        <f t="shared" si="70"/>
        <v>1041.6666666666667</v>
      </c>
      <c r="M77" s="45">
        <f t="shared" si="70"/>
        <v>1250</v>
      </c>
      <c r="N77" s="45">
        <f t="shared" si="70"/>
        <v>1458.3333333333333</v>
      </c>
      <c r="O77" s="45">
        <f t="shared" si="70"/>
        <v>1666.6666666666667</v>
      </c>
      <c r="P77" s="45">
        <f t="shared" si="70"/>
        <v>1875</v>
      </c>
      <c r="Q77" s="45">
        <f t="shared" si="70"/>
        <v>2083.3333333333335</v>
      </c>
      <c r="R77" s="45">
        <f t="shared" si="70"/>
        <v>2291.6666666666665</v>
      </c>
      <c r="S77" s="45">
        <f t="shared" si="70"/>
        <v>2500</v>
      </c>
      <c r="T77" s="45">
        <f t="shared" si="70"/>
        <v>2708.3333333333335</v>
      </c>
      <c r="U77" s="45">
        <f t="shared" si="70"/>
        <v>2916.6666666666665</v>
      </c>
      <c r="V77" s="45">
        <f t="shared" si="70"/>
        <v>3125</v>
      </c>
      <c r="W77" s="45">
        <f t="shared" si="70"/>
        <v>3333.3333333333335</v>
      </c>
      <c r="X77" s="45">
        <f t="shared" si="70"/>
        <v>3541.6666666666665</v>
      </c>
      <c r="Y77" s="46">
        <f t="shared" si="70"/>
        <v>3750</v>
      </c>
    </row>
    <row r="78" spans="1:37" x14ac:dyDescent="0.25">
      <c r="A78" s="1"/>
      <c r="B78" s="9"/>
      <c r="C78" s="158"/>
      <c r="D78" s="9"/>
      <c r="E78" s="9"/>
      <c r="F78" s="9"/>
      <c r="G78" s="35"/>
      <c r="H78" s="2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0"/>
    </row>
    <row r="79" spans="1:37" x14ac:dyDescent="0.25">
      <c r="A79" s="1"/>
      <c r="B79" s="9"/>
      <c r="C79" s="158"/>
      <c r="D79" s="136"/>
      <c r="E79" s="136"/>
      <c r="F79" s="136"/>
      <c r="G79" s="135" t="s">
        <v>103</v>
      </c>
      <c r="H79" s="132">
        <f>H80</f>
        <v>3</v>
      </c>
      <c r="I79" s="133">
        <f>I80+H79</f>
        <v>6</v>
      </c>
      <c r="J79" s="133">
        <f t="shared" ref="J79" si="71">J80+I79</f>
        <v>9</v>
      </c>
      <c r="K79" s="133">
        <f t="shared" ref="K79" si="72">K80+J79</f>
        <v>12</v>
      </c>
      <c r="L79" s="133">
        <f t="shared" ref="L79" si="73">L80+K79</f>
        <v>15</v>
      </c>
      <c r="M79" s="133">
        <f t="shared" ref="M79" si="74">M80+L79</f>
        <v>18</v>
      </c>
      <c r="N79" s="133">
        <f t="shared" ref="N79" si="75">N80+M79</f>
        <v>21</v>
      </c>
      <c r="O79" s="133">
        <f t="shared" ref="O79" si="76">O80+N79</f>
        <v>24</v>
      </c>
      <c r="P79" s="133">
        <f t="shared" ref="P79" si="77">P80+O79</f>
        <v>27</v>
      </c>
      <c r="Q79" s="133">
        <f t="shared" ref="Q79" si="78">Q80+P79</f>
        <v>30</v>
      </c>
      <c r="R79" s="133">
        <f t="shared" ref="R79" si="79">R80+Q79</f>
        <v>33</v>
      </c>
      <c r="S79" s="133">
        <f t="shared" ref="S79" si="80">S80+R79</f>
        <v>36</v>
      </c>
      <c r="T79" s="133">
        <f t="shared" ref="T79" si="81">T80+S79</f>
        <v>39</v>
      </c>
      <c r="U79" s="133">
        <f t="shared" ref="U79" si="82">U80+T79</f>
        <v>42</v>
      </c>
      <c r="V79" s="133">
        <f t="shared" ref="V79" si="83">V80+U79</f>
        <v>45</v>
      </c>
      <c r="W79" s="133">
        <f t="shared" ref="W79" si="84">W80+V79</f>
        <v>48</v>
      </c>
      <c r="X79" s="133">
        <f t="shared" ref="X79" si="85">X80+W79</f>
        <v>51</v>
      </c>
      <c r="Y79" s="134">
        <f t="shared" ref="Y79" si="86">Y80+X79</f>
        <v>54</v>
      </c>
    </row>
    <row r="80" spans="1:37" x14ac:dyDescent="0.25">
      <c r="A80" s="1"/>
      <c r="C80" s="158"/>
      <c r="G80" s="35" t="s">
        <v>104</v>
      </c>
      <c r="H80" s="110">
        <v>3</v>
      </c>
      <c r="I80" s="70">
        <v>3</v>
      </c>
      <c r="J80" s="70">
        <v>3</v>
      </c>
      <c r="K80" s="70">
        <v>3</v>
      </c>
      <c r="L80" s="70">
        <v>3</v>
      </c>
      <c r="M80" s="70">
        <v>3</v>
      </c>
      <c r="N80" s="70">
        <v>3</v>
      </c>
      <c r="O80" s="70">
        <v>3</v>
      </c>
      <c r="P80" s="70">
        <v>3</v>
      </c>
      <c r="Q80" s="70">
        <v>3</v>
      </c>
      <c r="R80" s="70">
        <v>3</v>
      </c>
      <c r="S80" s="70">
        <v>3</v>
      </c>
      <c r="T80" s="70">
        <v>3</v>
      </c>
      <c r="U80" s="70">
        <v>3</v>
      </c>
      <c r="V80" s="70">
        <v>3</v>
      </c>
      <c r="W80" s="70">
        <v>3</v>
      </c>
      <c r="X80" s="70">
        <v>3</v>
      </c>
      <c r="Y80" s="111">
        <v>3</v>
      </c>
    </row>
    <row r="81" spans="1:37" x14ac:dyDescent="0.25">
      <c r="A81" s="1"/>
      <c r="C81" s="158"/>
      <c r="G81" s="35" t="s">
        <v>82</v>
      </c>
      <c r="H81" s="108">
        <f t="shared" ref="H81:Y81" si="87">$C$56</f>
        <v>1140</v>
      </c>
      <c r="I81" s="45">
        <f t="shared" si="87"/>
        <v>1140</v>
      </c>
      <c r="J81" s="45">
        <f t="shared" si="87"/>
        <v>1140</v>
      </c>
      <c r="K81" s="45">
        <f t="shared" si="87"/>
        <v>1140</v>
      </c>
      <c r="L81" s="45">
        <f t="shared" si="87"/>
        <v>1140</v>
      </c>
      <c r="M81" s="45">
        <f t="shared" si="87"/>
        <v>1140</v>
      </c>
      <c r="N81" s="45">
        <f t="shared" si="87"/>
        <v>1140</v>
      </c>
      <c r="O81" s="45">
        <f t="shared" si="87"/>
        <v>1140</v>
      </c>
      <c r="P81" s="45">
        <f t="shared" si="87"/>
        <v>1140</v>
      </c>
      <c r="Q81" s="45">
        <f t="shared" si="87"/>
        <v>1140</v>
      </c>
      <c r="R81" s="45">
        <f t="shared" si="87"/>
        <v>1140</v>
      </c>
      <c r="S81" s="45">
        <f t="shared" si="87"/>
        <v>1140</v>
      </c>
      <c r="T81" s="45">
        <f t="shared" si="87"/>
        <v>1140</v>
      </c>
      <c r="U81" s="45">
        <f t="shared" si="87"/>
        <v>1140</v>
      </c>
      <c r="V81" s="45">
        <f t="shared" si="87"/>
        <v>1140</v>
      </c>
      <c r="W81" s="45">
        <f t="shared" si="87"/>
        <v>1140</v>
      </c>
      <c r="X81" s="45">
        <f t="shared" si="87"/>
        <v>1140</v>
      </c>
      <c r="Y81" s="46">
        <f t="shared" si="87"/>
        <v>1140</v>
      </c>
    </row>
    <row r="82" spans="1:37" x14ac:dyDescent="0.25">
      <c r="A82" s="1"/>
      <c r="C82" s="158"/>
      <c r="G82" s="35" t="s">
        <v>81</v>
      </c>
      <c r="H82" s="108">
        <f t="shared" ref="H82:Y82" si="88">(H79*H81)/12</f>
        <v>285</v>
      </c>
      <c r="I82" s="45">
        <f t="shared" si="88"/>
        <v>570</v>
      </c>
      <c r="J82" s="45">
        <f t="shared" si="88"/>
        <v>855</v>
      </c>
      <c r="K82" s="45">
        <f t="shared" si="88"/>
        <v>1140</v>
      </c>
      <c r="L82" s="45">
        <f t="shared" si="88"/>
        <v>1425</v>
      </c>
      <c r="M82" s="45">
        <f t="shared" si="88"/>
        <v>1710</v>
      </c>
      <c r="N82" s="45">
        <f t="shared" si="88"/>
        <v>1995</v>
      </c>
      <c r="O82" s="45">
        <f t="shared" si="88"/>
        <v>2280</v>
      </c>
      <c r="P82" s="45">
        <f t="shared" si="88"/>
        <v>2565</v>
      </c>
      <c r="Q82" s="45">
        <f t="shared" si="88"/>
        <v>2850</v>
      </c>
      <c r="R82" s="45">
        <f t="shared" si="88"/>
        <v>3135</v>
      </c>
      <c r="S82" s="45">
        <f t="shared" si="88"/>
        <v>3420</v>
      </c>
      <c r="T82" s="45">
        <f t="shared" si="88"/>
        <v>3705</v>
      </c>
      <c r="U82" s="45">
        <f t="shared" si="88"/>
        <v>3990</v>
      </c>
      <c r="V82" s="45">
        <f t="shared" si="88"/>
        <v>4275</v>
      </c>
      <c r="W82" s="45">
        <f t="shared" si="88"/>
        <v>4560</v>
      </c>
      <c r="X82" s="45">
        <f t="shared" si="88"/>
        <v>4845</v>
      </c>
      <c r="Y82" s="46">
        <f t="shared" si="88"/>
        <v>5130</v>
      </c>
    </row>
    <row r="83" spans="1:37" x14ac:dyDescent="0.25">
      <c r="A83" s="1"/>
      <c r="C83" s="158"/>
      <c r="G83" s="35"/>
      <c r="H83" s="1"/>
      <c r="Y83" s="3"/>
    </row>
    <row r="84" spans="1:37" x14ac:dyDescent="0.25">
      <c r="A84" s="126"/>
      <c r="B84" s="127"/>
      <c r="C84" s="127"/>
      <c r="D84" s="127"/>
      <c r="E84" s="127"/>
      <c r="F84" s="127"/>
      <c r="G84" s="128" t="s">
        <v>90</v>
      </c>
      <c r="H84" s="129">
        <f t="shared" ref="H84:Y84" si="89">H77+H82</f>
        <v>493.33333333333337</v>
      </c>
      <c r="I84" s="130">
        <f t="shared" si="89"/>
        <v>986.66666666666674</v>
      </c>
      <c r="J84" s="130">
        <f t="shared" si="89"/>
        <v>1480</v>
      </c>
      <c r="K84" s="130">
        <f t="shared" si="89"/>
        <v>1973.3333333333335</v>
      </c>
      <c r="L84" s="130">
        <f t="shared" si="89"/>
        <v>2466.666666666667</v>
      </c>
      <c r="M84" s="130">
        <f t="shared" si="89"/>
        <v>2960</v>
      </c>
      <c r="N84" s="130">
        <f t="shared" si="89"/>
        <v>3453.333333333333</v>
      </c>
      <c r="O84" s="130">
        <f t="shared" si="89"/>
        <v>3946.666666666667</v>
      </c>
      <c r="P84" s="130">
        <f t="shared" si="89"/>
        <v>4440</v>
      </c>
      <c r="Q84" s="130">
        <f t="shared" si="89"/>
        <v>4933.3333333333339</v>
      </c>
      <c r="R84" s="130">
        <f t="shared" si="89"/>
        <v>5426.6666666666661</v>
      </c>
      <c r="S84" s="130">
        <f t="shared" si="89"/>
        <v>5920</v>
      </c>
      <c r="T84" s="130">
        <f t="shared" si="89"/>
        <v>6413.3333333333339</v>
      </c>
      <c r="U84" s="130">
        <f t="shared" si="89"/>
        <v>6906.6666666666661</v>
      </c>
      <c r="V84" s="130">
        <f t="shared" si="89"/>
        <v>7400</v>
      </c>
      <c r="W84" s="130">
        <f t="shared" si="89"/>
        <v>7893.3333333333339</v>
      </c>
      <c r="X84" s="130">
        <f t="shared" si="89"/>
        <v>8386.6666666666661</v>
      </c>
      <c r="Y84" s="131">
        <f t="shared" si="89"/>
        <v>8880</v>
      </c>
    </row>
    <row r="85" spans="1:37" x14ac:dyDescent="0.25">
      <c r="A85" s="92"/>
      <c r="G85" s="35"/>
      <c r="H85" s="1"/>
      <c r="Y85" s="3"/>
    </row>
    <row r="86" spans="1:37" x14ac:dyDescent="0.25">
      <c r="A86" s="93" t="s">
        <v>72</v>
      </c>
      <c r="B86" s="70">
        <v>100</v>
      </c>
      <c r="C86" s="71">
        <v>1140</v>
      </c>
      <c r="D86" s="67">
        <f>B86*C86</f>
        <v>114000</v>
      </c>
      <c r="E86" s="69">
        <f>D86/12</f>
        <v>9500</v>
      </c>
      <c r="F86" s="67"/>
      <c r="G86" s="85" t="s">
        <v>77</v>
      </c>
      <c r="H86" s="144">
        <f>$B$86</f>
        <v>100</v>
      </c>
      <c r="I86" s="145">
        <f>$B$86</f>
        <v>100</v>
      </c>
      <c r="J86" s="145">
        <f t="shared" ref="J86:Y86" si="90">$B$86</f>
        <v>100</v>
      </c>
      <c r="K86" s="145">
        <f t="shared" si="90"/>
        <v>100</v>
      </c>
      <c r="L86" s="145">
        <f t="shared" si="90"/>
        <v>100</v>
      </c>
      <c r="M86" s="145">
        <f t="shared" si="90"/>
        <v>100</v>
      </c>
      <c r="N86" s="145">
        <f t="shared" si="90"/>
        <v>100</v>
      </c>
      <c r="O86" s="145">
        <f t="shared" si="90"/>
        <v>100</v>
      </c>
      <c r="P86" s="145">
        <f t="shared" si="90"/>
        <v>100</v>
      </c>
      <c r="Q86" s="145">
        <f t="shared" si="90"/>
        <v>100</v>
      </c>
      <c r="R86" s="145">
        <f t="shared" si="90"/>
        <v>100</v>
      </c>
      <c r="S86" s="145">
        <f t="shared" si="90"/>
        <v>100</v>
      </c>
      <c r="T86" s="145">
        <f t="shared" si="90"/>
        <v>100</v>
      </c>
      <c r="U86" s="145">
        <f t="shared" si="90"/>
        <v>100</v>
      </c>
      <c r="V86" s="145">
        <f t="shared" si="90"/>
        <v>100</v>
      </c>
      <c r="W86" s="145">
        <f t="shared" si="90"/>
        <v>100</v>
      </c>
      <c r="X86" s="145">
        <f t="shared" si="90"/>
        <v>100</v>
      </c>
      <c r="Y86" s="146">
        <f t="shared" si="90"/>
        <v>100</v>
      </c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</row>
    <row r="87" spans="1:37" x14ac:dyDescent="0.25">
      <c r="A87" s="92"/>
      <c r="B87" s="67"/>
      <c r="C87" s="67"/>
      <c r="G87" s="35" t="s">
        <v>78</v>
      </c>
      <c r="H87" s="147">
        <f>$E$86</f>
        <v>9500</v>
      </c>
      <c r="I87" s="148">
        <f>$E$86</f>
        <v>9500</v>
      </c>
      <c r="J87" s="148">
        <f t="shared" ref="J87:Y87" si="91">$E$86</f>
        <v>9500</v>
      </c>
      <c r="K87" s="148">
        <f t="shared" si="91"/>
        <v>9500</v>
      </c>
      <c r="L87" s="148">
        <f t="shared" si="91"/>
        <v>9500</v>
      </c>
      <c r="M87" s="148">
        <f t="shared" si="91"/>
        <v>9500</v>
      </c>
      <c r="N87" s="148">
        <f t="shared" si="91"/>
        <v>9500</v>
      </c>
      <c r="O87" s="148">
        <f t="shared" si="91"/>
        <v>9500</v>
      </c>
      <c r="P87" s="148">
        <f t="shared" si="91"/>
        <v>9500</v>
      </c>
      <c r="Q87" s="148">
        <f t="shared" si="91"/>
        <v>9500</v>
      </c>
      <c r="R87" s="148">
        <f t="shared" si="91"/>
        <v>9500</v>
      </c>
      <c r="S87" s="148">
        <f t="shared" si="91"/>
        <v>9500</v>
      </c>
      <c r="T87" s="148">
        <f t="shared" si="91"/>
        <v>9500</v>
      </c>
      <c r="U87" s="148">
        <f t="shared" si="91"/>
        <v>9500</v>
      </c>
      <c r="V87" s="148">
        <f t="shared" si="91"/>
        <v>9500</v>
      </c>
      <c r="W87" s="148">
        <f t="shared" si="91"/>
        <v>9500</v>
      </c>
      <c r="X87" s="148">
        <f t="shared" si="91"/>
        <v>9500</v>
      </c>
      <c r="Y87" s="149">
        <f t="shared" si="91"/>
        <v>9500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37" x14ac:dyDescent="0.25">
      <c r="A88" s="1"/>
      <c r="C88" s="67"/>
      <c r="G88" s="35" t="s">
        <v>71</v>
      </c>
      <c r="H88" s="10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</row>
    <row r="89" spans="1:37" x14ac:dyDescent="0.25">
      <c r="A89" s="1"/>
      <c r="C89" s="159" t="s">
        <v>111</v>
      </c>
      <c r="D89" s="137"/>
      <c r="E89" s="137"/>
      <c r="F89" s="137"/>
      <c r="G89" s="135" t="s">
        <v>102</v>
      </c>
      <c r="H89" s="132">
        <f>H90</f>
        <v>5</v>
      </c>
      <c r="I89" s="133">
        <f>I90+H89</f>
        <v>10</v>
      </c>
      <c r="J89" s="133">
        <f t="shared" ref="J89" si="92">J90+I89</f>
        <v>15</v>
      </c>
      <c r="K89" s="133">
        <f t="shared" ref="K89" si="93">K90+J89</f>
        <v>20</v>
      </c>
      <c r="L89" s="133">
        <f t="shared" ref="L89" si="94">L90+K89</f>
        <v>25</v>
      </c>
      <c r="M89" s="133">
        <f t="shared" ref="M89" si="95">M90+L89</f>
        <v>30</v>
      </c>
      <c r="N89" s="133">
        <f t="shared" ref="N89" si="96">N90+M89</f>
        <v>35</v>
      </c>
      <c r="O89" s="133">
        <f t="shared" ref="O89" si="97">O90+N89</f>
        <v>40</v>
      </c>
      <c r="P89" s="133">
        <f t="shared" ref="P89" si="98">P90+O89</f>
        <v>45</v>
      </c>
      <c r="Q89" s="133">
        <f t="shared" ref="Q89" si="99">Q90+P89</f>
        <v>50</v>
      </c>
      <c r="R89" s="133">
        <f t="shared" ref="R89" si="100">R90+Q89</f>
        <v>55</v>
      </c>
      <c r="S89" s="133">
        <f t="shared" ref="S89" si="101">S90+R89</f>
        <v>60</v>
      </c>
      <c r="T89" s="133">
        <f t="shared" ref="T89" si="102">T90+S89</f>
        <v>65</v>
      </c>
      <c r="U89" s="133">
        <f t="shared" ref="U89" si="103">U90+T89</f>
        <v>70</v>
      </c>
      <c r="V89" s="133">
        <f t="shared" ref="V89" si="104">V90+U89</f>
        <v>75</v>
      </c>
      <c r="W89" s="133">
        <f t="shared" ref="W89" si="105">W90+V89</f>
        <v>80</v>
      </c>
      <c r="X89" s="133">
        <f t="shared" ref="X89" si="106">X90+W89</f>
        <v>85</v>
      </c>
      <c r="Y89" s="134">
        <f t="shared" ref="Y89" si="107">Y90+X89</f>
        <v>90</v>
      </c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</row>
    <row r="90" spans="1:37" x14ac:dyDescent="0.25">
      <c r="A90" s="1"/>
      <c r="B90" s="67"/>
      <c r="C90" s="160"/>
      <c r="G90" s="35" t="s">
        <v>101</v>
      </c>
      <c r="H90" s="110">
        <v>5</v>
      </c>
      <c r="I90" s="70">
        <v>5</v>
      </c>
      <c r="J90" s="70">
        <v>5</v>
      </c>
      <c r="K90" s="70">
        <v>5</v>
      </c>
      <c r="L90" s="70">
        <v>5</v>
      </c>
      <c r="M90" s="70">
        <v>5</v>
      </c>
      <c r="N90" s="70">
        <v>5</v>
      </c>
      <c r="O90" s="70">
        <v>5</v>
      </c>
      <c r="P90" s="70">
        <v>5</v>
      </c>
      <c r="Q90" s="70">
        <v>5</v>
      </c>
      <c r="R90" s="70">
        <v>5</v>
      </c>
      <c r="S90" s="70">
        <v>5</v>
      </c>
      <c r="T90" s="70">
        <v>5</v>
      </c>
      <c r="U90" s="70">
        <v>5</v>
      </c>
      <c r="V90" s="70">
        <v>5</v>
      </c>
      <c r="W90" s="70">
        <v>5</v>
      </c>
      <c r="X90" s="70">
        <v>5</v>
      </c>
      <c r="Y90" s="111">
        <v>5</v>
      </c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</row>
    <row r="91" spans="1:37" x14ac:dyDescent="0.25">
      <c r="A91" s="1"/>
      <c r="C91" s="160"/>
      <c r="G91" s="35" t="s">
        <v>80</v>
      </c>
      <c r="H91" s="119">
        <v>500</v>
      </c>
      <c r="I91" s="73">
        <v>500</v>
      </c>
      <c r="J91" s="73">
        <v>500</v>
      </c>
      <c r="K91" s="73">
        <v>500</v>
      </c>
      <c r="L91" s="73">
        <v>500</v>
      </c>
      <c r="M91" s="73">
        <v>500</v>
      </c>
      <c r="N91" s="73">
        <v>500</v>
      </c>
      <c r="O91" s="73">
        <v>500</v>
      </c>
      <c r="P91" s="73">
        <v>500</v>
      </c>
      <c r="Q91" s="73">
        <v>500</v>
      </c>
      <c r="R91" s="73">
        <v>500</v>
      </c>
      <c r="S91" s="73">
        <v>500</v>
      </c>
      <c r="T91" s="73">
        <v>500</v>
      </c>
      <c r="U91" s="73">
        <v>500</v>
      </c>
      <c r="V91" s="73">
        <v>500</v>
      </c>
      <c r="W91" s="73">
        <v>500</v>
      </c>
      <c r="X91" s="73">
        <v>500</v>
      </c>
      <c r="Y91" s="120">
        <v>500</v>
      </c>
    </row>
    <row r="92" spans="1:37" x14ac:dyDescent="0.25">
      <c r="A92" s="1"/>
      <c r="B92" s="9"/>
      <c r="C92" s="160"/>
      <c r="G92" s="35" t="s">
        <v>83</v>
      </c>
      <c r="H92" s="108">
        <f>(H89*H91)/12</f>
        <v>208.33333333333334</v>
      </c>
      <c r="I92" s="45">
        <f>(I89*I91)/12</f>
        <v>416.66666666666669</v>
      </c>
      <c r="J92" s="45">
        <f t="shared" ref="J92:Y92" si="108">(J89*J91)/12</f>
        <v>625</v>
      </c>
      <c r="K92" s="45">
        <f t="shared" si="108"/>
        <v>833.33333333333337</v>
      </c>
      <c r="L92" s="45">
        <f t="shared" si="108"/>
        <v>1041.6666666666667</v>
      </c>
      <c r="M92" s="45">
        <f t="shared" si="108"/>
        <v>1250</v>
      </c>
      <c r="N92" s="45">
        <f t="shared" si="108"/>
        <v>1458.3333333333333</v>
      </c>
      <c r="O92" s="45">
        <f t="shared" si="108"/>
        <v>1666.6666666666667</v>
      </c>
      <c r="P92" s="45">
        <f t="shared" si="108"/>
        <v>1875</v>
      </c>
      <c r="Q92" s="45">
        <f t="shared" si="108"/>
        <v>2083.3333333333335</v>
      </c>
      <c r="R92" s="45">
        <f t="shared" si="108"/>
        <v>2291.6666666666665</v>
      </c>
      <c r="S92" s="45">
        <f t="shared" si="108"/>
        <v>2500</v>
      </c>
      <c r="T92" s="45">
        <f t="shared" si="108"/>
        <v>2708.3333333333335</v>
      </c>
      <c r="U92" s="45">
        <f t="shared" si="108"/>
        <v>2916.6666666666665</v>
      </c>
      <c r="V92" s="45">
        <f t="shared" si="108"/>
        <v>3125</v>
      </c>
      <c r="W92" s="45">
        <f t="shared" si="108"/>
        <v>3333.3333333333335</v>
      </c>
      <c r="X92" s="45">
        <f t="shared" si="108"/>
        <v>3541.6666666666665</v>
      </c>
      <c r="Y92" s="46">
        <f t="shared" si="108"/>
        <v>3750</v>
      </c>
    </row>
    <row r="93" spans="1:37" x14ac:dyDescent="0.25">
      <c r="A93" s="1"/>
      <c r="B93" s="9"/>
      <c r="C93" s="160"/>
      <c r="D93" s="9"/>
      <c r="E93" s="9"/>
      <c r="F93" s="9"/>
      <c r="G93" s="35"/>
      <c r="H93" s="2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0"/>
    </row>
    <row r="94" spans="1:37" x14ac:dyDescent="0.25">
      <c r="A94" s="1"/>
      <c r="B94" s="9"/>
      <c r="C94" s="160"/>
      <c r="D94" s="136"/>
      <c r="E94" s="136"/>
      <c r="F94" s="136"/>
      <c r="G94" s="135" t="s">
        <v>103</v>
      </c>
      <c r="H94" s="132">
        <f>H95</f>
        <v>3</v>
      </c>
      <c r="I94" s="133">
        <f>I95+H94</f>
        <v>6</v>
      </c>
      <c r="J94" s="133">
        <f t="shared" ref="J94" si="109">J95+I94</f>
        <v>9</v>
      </c>
      <c r="K94" s="133">
        <f t="shared" ref="K94" si="110">K95+J94</f>
        <v>12</v>
      </c>
      <c r="L94" s="133">
        <f t="shared" ref="L94" si="111">L95+K94</f>
        <v>15</v>
      </c>
      <c r="M94" s="133">
        <f t="shared" ref="M94" si="112">M95+L94</f>
        <v>18</v>
      </c>
      <c r="N94" s="133">
        <f t="shared" ref="N94" si="113">N95+M94</f>
        <v>21</v>
      </c>
      <c r="O94" s="133">
        <f t="shared" ref="O94" si="114">O95+N94</f>
        <v>24</v>
      </c>
      <c r="P94" s="133">
        <f t="shared" ref="P94" si="115">P95+O94</f>
        <v>27</v>
      </c>
      <c r="Q94" s="133">
        <f t="shared" ref="Q94" si="116">Q95+P94</f>
        <v>30</v>
      </c>
      <c r="R94" s="133">
        <f t="shared" ref="R94" si="117">R95+Q94</f>
        <v>33</v>
      </c>
      <c r="S94" s="133">
        <f t="shared" ref="S94" si="118">S95+R94</f>
        <v>36</v>
      </c>
      <c r="T94" s="133">
        <f t="shared" ref="T94" si="119">T95+S94</f>
        <v>39</v>
      </c>
      <c r="U94" s="133">
        <f t="shared" ref="U94" si="120">U95+T94</f>
        <v>42</v>
      </c>
      <c r="V94" s="133">
        <f t="shared" ref="V94" si="121">V95+U94</f>
        <v>45</v>
      </c>
      <c r="W94" s="133">
        <f t="shared" ref="W94" si="122">W95+V94</f>
        <v>48</v>
      </c>
      <c r="X94" s="133">
        <f t="shared" ref="X94" si="123">X95+W94</f>
        <v>51</v>
      </c>
      <c r="Y94" s="134">
        <f t="shared" ref="Y94" si="124">Y95+X94</f>
        <v>54</v>
      </c>
    </row>
    <row r="95" spans="1:37" x14ac:dyDescent="0.25">
      <c r="A95" s="1"/>
      <c r="C95" s="160"/>
      <c r="G95" s="35" t="s">
        <v>104</v>
      </c>
      <c r="H95" s="110">
        <v>3</v>
      </c>
      <c r="I95" s="70">
        <v>3</v>
      </c>
      <c r="J95" s="70">
        <v>3</v>
      </c>
      <c r="K95" s="70">
        <v>3</v>
      </c>
      <c r="L95" s="70">
        <v>3</v>
      </c>
      <c r="M95" s="70">
        <v>3</v>
      </c>
      <c r="N95" s="70">
        <v>3</v>
      </c>
      <c r="O95" s="70">
        <v>3</v>
      </c>
      <c r="P95" s="70">
        <v>3</v>
      </c>
      <c r="Q95" s="70">
        <v>3</v>
      </c>
      <c r="R95" s="70">
        <v>3</v>
      </c>
      <c r="S95" s="70">
        <v>3</v>
      </c>
      <c r="T95" s="70">
        <v>3</v>
      </c>
      <c r="U95" s="70">
        <v>3</v>
      </c>
      <c r="V95" s="70">
        <v>3</v>
      </c>
      <c r="W95" s="70">
        <v>3</v>
      </c>
      <c r="X95" s="70">
        <v>3</v>
      </c>
      <c r="Y95" s="111">
        <v>3</v>
      </c>
    </row>
    <row r="96" spans="1:37" x14ac:dyDescent="0.25">
      <c r="A96" s="1"/>
      <c r="C96" s="160"/>
      <c r="G96" s="35" t="s">
        <v>82</v>
      </c>
      <c r="H96" s="108">
        <f t="shared" ref="H96:Y96" si="125">$C$56</f>
        <v>1140</v>
      </c>
      <c r="I96" s="45">
        <f t="shared" si="125"/>
        <v>1140</v>
      </c>
      <c r="J96" s="45">
        <f t="shared" si="125"/>
        <v>1140</v>
      </c>
      <c r="K96" s="45">
        <f t="shared" si="125"/>
        <v>1140</v>
      </c>
      <c r="L96" s="45">
        <f t="shared" si="125"/>
        <v>1140</v>
      </c>
      <c r="M96" s="45">
        <f t="shared" si="125"/>
        <v>1140</v>
      </c>
      <c r="N96" s="45">
        <f t="shared" si="125"/>
        <v>1140</v>
      </c>
      <c r="O96" s="45">
        <f t="shared" si="125"/>
        <v>1140</v>
      </c>
      <c r="P96" s="45">
        <f t="shared" si="125"/>
        <v>1140</v>
      </c>
      <c r="Q96" s="45">
        <f t="shared" si="125"/>
        <v>1140</v>
      </c>
      <c r="R96" s="45">
        <f t="shared" si="125"/>
        <v>1140</v>
      </c>
      <c r="S96" s="45">
        <f t="shared" si="125"/>
        <v>1140</v>
      </c>
      <c r="T96" s="45">
        <f t="shared" si="125"/>
        <v>1140</v>
      </c>
      <c r="U96" s="45">
        <f t="shared" si="125"/>
        <v>1140</v>
      </c>
      <c r="V96" s="45">
        <f t="shared" si="125"/>
        <v>1140</v>
      </c>
      <c r="W96" s="45">
        <f t="shared" si="125"/>
        <v>1140</v>
      </c>
      <c r="X96" s="45">
        <f t="shared" si="125"/>
        <v>1140</v>
      </c>
      <c r="Y96" s="46">
        <f t="shared" si="125"/>
        <v>1140</v>
      </c>
    </row>
    <row r="97" spans="1:37" x14ac:dyDescent="0.25">
      <c r="A97" s="1"/>
      <c r="C97" s="160"/>
      <c r="G97" s="35" t="s">
        <v>81</v>
      </c>
      <c r="H97" s="108">
        <f t="shared" ref="H97:Y97" si="126">(H94*H96)/12</f>
        <v>285</v>
      </c>
      <c r="I97" s="45">
        <f t="shared" si="126"/>
        <v>570</v>
      </c>
      <c r="J97" s="45">
        <f t="shared" si="126"/>
        <v>855</v>
      </c>
      <c r="K97" s="45">
        <f t="shared" si="126"/>
        <v>1140</v>
      </c>
      <c r="L97" s="45">
        <f t="shared" si="126"/>
        <v>1425</v>
      </c>
      <c r="M97" s="45">
        <f t="shared" si="126"/>
        <v>1710</v>
      </c>
      <c r="N97" s="45">
        <f t="shared" si="126"/>
        <v>1995</v>
      </c>
      <c r="O97" s="45">
        <f t="shared" si="126"/>
        <v>2280</v>
      </c>
      <c r="P97" s="45">
        <f t="shared" si="126"/>
        <v>2565</v>
      </c>
      <c r="Q97" s="45">
        <f t="shared" si="126"/>
        <v>2850</v>
      </c>
      <c r="R97" s="45">
        <f t="shared" si="126"/>
        <v>3135</v>
      </c>
      <c r="S97" s="45">
        <f t="shared" si="126"/>
        <v>3420</v>
      </c>
      <c r="T97" s="45">
        <f t="shared" si="126"/>
        <v>3705</v>
      </c>
      <c r="U97" s="45">
        <f t="shared" si="126"/>
        <v>3990</v>
      </c>
      <c r="V97" s="45">
        <f t="shared" si="126"/>
        <v>4275</v>
      </c>
      <c r="W97" s="45">
        <f t="shared" si="126"/>
        <v>4560</v>
      </c>
      <c r="X97" s="45">
        <f t="shared" si="126"/>
        <v>4845</v>
      </c>
      <c r="Y97" s="46">
        <f t="shared" si="126"/>
        <v>5130</v>
      </c>
    </row>
    <row r="98" spans="1:37" x14ac:dyDescent="0.25">
      <c r="A98" s="1"/>
      <c r="C98" s="160"/>
      <c r="G98" s="35"/>
      <c r="H98" s="1"/>
      <c r="Y98" s="3"/>
    </row>
    <row r="99" spans="1:37" x14ac:dyDescent="0.25">
      <c r="A99" s="126"/>
      <c r="B99" s="127"/>
      <c r="C99" s="127"/>
      <c r="D99" s="127"/>
      <c r="E99" s="127"/>
      <c r="F99" s="127"/>
      <c r="G99" s="128" t="s">
        <v>90</v>
      </c>
      <c r="H99" s="129">
        <f t="shared" ref="H99:Y99" si="127">H92+H97</f>
        <v>493.33333333333337</v>
      </c>
      <c r="I99" s="130">
        <f t="shared" si="127"/>
        <v>986.66666666666674</v>
      </c>
      <c r="J99" s="130">
        <f t="shared" si="127"/>
        <v>1480</v>
      </c>
      <c r="K99" s="130">
        <f t="shared" si="127"/>
        <v>1973.3333333333335</v>
      </c>
      <c r="L99" s="130">
        <f t="shared" si="127"/>
        <v>2466.666666666667</v>
      </c>
      <c r="M99" s="130">
        <f t="shared" si="127"/>
        <v>2960</v>
      </c>
      <c r="N99" s="130">
        <f t="shared" si="127"/>
        <v>3453.333333333333</v>
      </c>
      <c r="O99" s="130">
        <f t="shared" si="127"/>
        <v>3946.666666666667</v>
      </c>
      <c r="P99" s="130">
        <f t="shared" si="127"/>
        <v>4440</v>
      </c>
      <c r="Q99" s="130">
        <f t="shared" si="127"/>
        <v>4933.3333333333339</v>
      </c>
      <c r="R99" s="130">
        <f t="shared" si="127"/>
        <v>5426.6666666666661</v>
      </c>
      <c r="S99" s="130">
        <f t="shared" si="127"/>
        <v>5920</v>
      </c>
      <c r="T99" s="130">
        <f t="shared" si="127"/>
        <v>6413.3333333333339</v>
      </c>
      <c r="U99" s="130">
        <f t="shared" si="127"/>
        <v>6906.6666666666661</v>
      </c>
      <c r="V99" s="130">
        <f t="shared" si="127"/>
        <v>7400</v>
      </c>
      <c r="W99" s="130">
        <f t="shared" si="127"/>
        <v>7893.3333333333339</v>
      </c>
      <c r="X99" s="130">
        <f t="shared" si="127"/>
        <v>8386.6666666666661</v>
      </c>
      <c r="Y99" s="131">
        <f t="shared" si="127"/>
        <v>8880</v>
      </c>
    </row>
    <row r="100" spans="1:37" x14ac:dyDescent="0.25">
      <c r="A100" s="92"/>
      <c r="G100" s="35"/>
      <c r="H100" s="1"/>
      <c r="Y100" s="3"/>
    </row>
    <row r="101" spans="1:37" x14ac:dyDescent="0.25">
      <c r="A101" s="93" t="s">
        <v>72</v>
      </c>
      <c r="B101" s="70">
        <v>100</v>
      </c>
      <c r="C101" s="71">
        <v>1140</v>
      </c>
      <c r="D101" s="67">
        <f>B101*C101</f>
        <v>114000</v>
      </c>
      <c r="E101" s="69">
        <f>D101/12</f>
        <v>9500</v>
      </c>
      <c r="F101" s="67"/>
      <c r="G101" s="85" t="s">
        <v>77</v>
      </c>
      <c r="H101" s="144">
        <f>$B$101</f>
        <v>100</v>
      </c>
      <c r="I101" s="145">
        <f>$B$101</f>
        <v>100</v>
      </c>
      <c r="J101" s="145">
        <f t="shared" ref="J101:Y101" si="128">$B$101</f>
        <v>100</v>
      </c>
      <c r="K101" s="145">
        <f t="shared" si="128"/>
        <v>100</v>
      </c>
      <c r="L101" s="145">
        <f t="shared" si="128"/>
        <v>100</v>
      </c>
      <c r="M101" s="145">
        <f t="shared" si="128"/>
        <v>100</v>
      </c>
      <c r="N101" s="145">
        <f t="shared" si="128"/>
        <v>100</v>
      </c>
      <c r="O101" s="145">
        <f t="shared" si="128"/>
        <v>100</v>
      </c>
      <c r="P101" s="145">
        <f t="shared" si="128"/>
        <v>100</v>
      </c>
      <c r="Q101" s="145">
        <f t="shared" si="128"/>
        <v>100</v>
      </c>
      <c r="R101" s="145">
        <f t="shared" si="128"/>
        <v>100</v>
      </c>
      <c r="S101" s="145">
        <f t="shared" si="128"/>
        <v>100</v>
      </c>
      <c r="T101" s="145">
        <f t="shared" si="128"/>
        <v>100</v>
      </c>
      <c r="U101" s="145">
        <f t="shared" si="128"/>
        <v>100</v>
      </c>
      <c r="V101" s="145">
        <f t="shared" si="128"/>
        <v>100</v>
      </c>
      <c r="W101" s="145">
        <f t="shared" si="128"/>
        <v>100</v>
      </c>
      <c r="X101" s="145">
        <f t="shared" si="128"/>
        <v>100</v>
      </c>
      <c r="Y101" s="146">
        <f t="shared" si="128"/>
        <v>100</v>
      </c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</row>
    <row r="102" spans="1:37" x14ac:dyDescent="0.25">
      <c r="A102" s="92"/>
      <c r="B102" s="67"/>
      <c r="C102" s="67"/>
      <c r="G102" s="35" t="s">
        <v>78</v>
      </c>
      <c r="H102" s="147">
        <f t="shared" ref="H102:Y102" si="129">$E$101</f>
        <v>9500</v>
      </c>
      <c r="I102" s="148">
        <f t="shared" si="129"/>
        <v>9500</v>
      </c>
      <c r="J102" s="148">
        <f t="shared" si="129"/>
        <v>9500</v>
      </c>
      <c r="K102" s="148">
        <f t="shared" si="129"/>
        <v>9500</v>
      </c>
      <c r="L102" s="148">
        <f t="shared" si="129"/>
        <v>9500</v>
      </c>
      <c r="M102" s="148">
        <f t="shared" si="129"/>
        <v>9500</v>
      </c>
      <c r="N102" s="148">
        <f t="shared" si="129"/>
        <v>9500</v>
      </c>
      <c r="O102" s="148">
        <f t="shared" si="129"/>
        <v>9500</v>
      </c>
      <c r="P102" s="148">
        <f t="shared" si="129"/>
        <v>9500</v>
      </c>
      <c r="Q102" s="148">
        <f t="shared" si="129"/>
        <v>9500</v>
      </c>
      <c r="R102" s="148">
        <f t="shared" si="129"/>
        <v>9500</v>
      </c>
      <c r="S102" s="148">
        <f t="shared" si="129"/>
        <v>9500</v>
      </c>
      <c r="T102" s="148">
        <f t="shared" si="129"/>
        <v>9500</v>
      </c>
      <c r="U102" s="148">
        <f t="shared" si="129"/>
        <v>9500</v>
      </c>
      <c r="V102" s="148">
        <f t="shared" si="129"/>
        <v>9500</v>
      </c>
      <c r="W102" s="148">
        <f t="shared" si="129"/>
        <v>9500</v>
      </c>
      <c r="X102" s="148">
        <f t="shared" si="129"/>
        <v>9500</v>
      </c>
      <c r="Y102" s="149">
        <f t="shared" si="129"/>
        <v>9500</v>
      </c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</row>
    <row r="103" spans="1:37" x14ac:dyDescent="0.25">
      <c r="A103" s="1"/>
      <c r="C103" s="67"/>
      <c r="G103" s="35" t="s">
        <v>71</v>
      </c>
      <c r="H103" s="10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</row>
    <row r="104" spans="1:37" x14ac:dyDescent="0.25">
      <c r="A104" s="1"/>
      <c r="C104" s="161" t="s">
        <v>112</v>
      </c>
      <c r="D104" s="137"/>
      <c r="E104" s="137"/>
      <c r="F104" s="137"/>
      <c r="G104" s="135" t="s">
        <v>102</v>
      </c>
      <c r="H104" s="132">
        <f>H105</f>
        <v>5</v>
      </c>
      <c r="I104" s="133">
        <f>I105+H104</f>
        <v>10</v>
      </c>
      <c r="J104" s="133">
        <f t="shared" ref="J104" si="130">J105+I104</f>
        <v>15</v>
      </c>
      <c r="K104" s="133">
        <f t="shared" ref="K104" si="131">K105+J104</f>
        <v>20</v>
      </c>
      <c r="L104" s="133">
        <f t="shared" ref="L104" si="132">L105+K104</f>
        <v>25</v>
      </c>
      <c r="M104" s="133">
        <f t="shared" ref="M104" si="133">M105+L104</f>
        <v>30</v>
      </c>
      <c r="N104" s="133">
        <f t="shared" ref="N104" si="134">N105+M104</f>
        <v>35</v>
      </c>
      <c r="O104" s="133">
        <f t="shared" ref="O104" si="135">O105+N104</f>
        <v>40</v>
      </c>
      <c r="P104" s="133">
        <f t="shared" ref="P104" si="136">P105+O104</f>
        <v>45</v>
      </c>
      <c r="Q104" s="133">
        <f t="shared" ref="Q104" si="137">Q105+P104</f>
        <v>50</v>
      </c>
      <c r="R104" s="133">
        <f t="shared" ref="R104" si="138">R105+Q104</f>
        <v>55</v>
      </c>
      <c r="S104" s="133">
        <f t="shared" ref="S104" si="139">S105+R104</f>
        <v>60</v>
      </c>
      <c r="T104" s="133">
        <f t="shared" ref="T104" si="140">T105+S104</f>
        <v>65</v>
      </c>
      <c r="U104" s="133">
        <f t="shared" ref="U104" si="141">U105+T104</f>
        <v>70</v>
      </c>
      <c r="V104" s="133">
        <f t="shared" ref="V104" si="142">V105+U104</f>
        <v>75</v>
      </c>
      <c r="W104" s="133">
        <f t="shared" ref="W104" si="143">W105+V104</f>
        <v>80</v>
      </c>
      <c r="X104" s="133">
        <f t="shared" ref="X104" si="144">X105+W104</f>
        <v>85</v>
      </c>
      <c r="Y104" s="134">
        <f t="shared" ref="Y104" si="145">Y105+X104</f>
        <v>90</v>
      </c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</row>
    <row r="105" spans="1:37" x14ac:dyDescent="0.25">
      <c r="A105" s="1"/>
      <c r="B105" s="67"/>
      <c r="C105" s="162"/>
      <c r="G105" s="35" t="s">
        <v>101</v>
      </c>
      <c r="H105" s="110">
        <v>5</v>
      </c>
      <c r="I105" s="70">
        <v>5</v>
      </c>
      <c r="J105" s="70">
        <v>5</v>
      </c>
      <c r="K105" s="70">
        <v>5</v>
      </c>
      <c r="L105" s="70">
        <v>5</v>
      </c>
      <c r="M105" s="70">
        <v>5</v>
      </c>
      <c r="N105" s="70">
        <v>5</v>
      </c>
      <c r="O105" s="70">
        <v>5</v>
      </c>
      <c r="P105" s="70">
        <v>5</v>
      </c>
      <c r="Q105" s="70">
        <v>5</v>
      </c>
      <c r="R105" s="70">
        <v>5</v>
      </c>
      <c r="S105" s="70">
        <v>5</v>
      </c>
      <c r="T105" s="70">
        <v>5</v>
      </c>
      <c r="U105" s="70">
        <v>5</v>
      </c>
      <c r="V105" s="70">
        <v>5</v>
      </c>
      <c r="W105" s="70">
        <v>5</v>
      </c>
      <c r="X105" s="70">
        <v>5</v>
      </c>
      <c r="Y105" s="111">
        <v>5</v>
      </c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</row>
    <row r="106" spans="1:37" x14ac:dyDescent="0.25">
      <c r="A106" s="1"/>
      <c r="C106" s="162"/>
      <c r="G106" s="35" t="s">
        <v>80</v>
      </c>
      <c r="H106" s="119">
        <v>500</v>
      </c>
      <c r="I106" s="73">
        <v>500</v>
      </c>
      <c r="J106" s="73">
        <v>500</v>
      </c>
      <c r="K106" s="73">
        <v>500</v>
      </c>
      <c r="L106" s="73">
        <v>500</v>
      </c>
      <c r="M106" s="73">
        <v>500</v>
      </c>
      <c r="N106" s="73">
        <v>500</v>
      </c>
      <c r="O106" s="73">
        <v>500</v>
      </c>
      <c r="P106" s="73">
        <v>500</v>
      </c>
      <c r="Q106" s="73">
        <v>500</v>
      </c>
      <c r="R106" s="73">
        <v>500</v>
      </c>
      <c r="S106" s="73">
        <v>500</v>
      </c>
      <c r="T106" s="73">
        <v>500</v>
      </c>
      <c r="U106" s="73">
        <v>500</v>
      </c>
      <c r="V106" s="73">
        <v>500</v>
      </c>
      <c r="W106" s="73">
        <v>500</v>
      </c>
      <c r="X106" s="73">
        <v>500</v>
      </c>
      <c r="Y106" s="120">
        <v>500</v>
      </c>
    </row>
    <row r="107" spans="1:37" x14ac:dyDescent="0.25">
      <c r="A107" s="1"/>
      <c r="B107" s="9"/>
      <c r="C107" s="162"/>
      <c r="G107" s="35" t="s">
        <v>83</v>
      </c>
      <c r="H107" s="108">
        <f>(H104*H106)/12</f>
        <v>208.33333333333334</v>
      </c>
      <c r="I107" s="45">
        <f>(I104*I106)/12</f>
        <v>416.66666666666669</v>
      </c>
      <c r="J107" s="45">
        <f t="shared" ref="J107:Y107" si="146">(J104*J106)/12</f>
        <v>625</v>
      </c>
      <c r="K107" s="45">
        <f t="shared" si="146"/>
        <v>833.33333333333337</v>
      </c>
      <c r="L107" s="45">
        <f t="shared" si="146"/>
        <v>1041.6666666666667</v>
      </c>
      <c r="M107" s="45">
        <f t="shared" si="146"/>
        <v>1250</v>
      </c>
      <c r="N107" s="45">
        <f t="shared" si="146"/>
        <v>1458.3333333333333</v>
      </c>
      <c r="O107" s="45">
        <f t="shared" si="146"/>
        <v>1666.6666666666667</v>
      </c>
      <c r="P107" s="45">
        <f t="shared" si="146"/>
        <v>1875</v>
      </c>
      <c r="Q107" s="45">
        <f t="shared" si="146"/>
        <v>2083.3333333333335</v>
      </c>
      <c r="R107" s="45">
        <f t="shared" si="146"/>
        <v>2291.6666666666665</v>
      </c>
      <c r="S107" s="45">
        <f t="shared" si="146"/>
        <v>2500</v>
      </c>
      <c r="T107" s="45">
        <f t="shared" si="146"/>
        <v>2708.3333333333335</v>
      </c>
      <c r="U107" s="45">
        <f t="shared" si="146"/>
        <v>2916.6666666666665</v>
      </c>
      <c r="V107" s="45">
        <f t="shared" si="146"/>
        <v>3125</v>
      </c>
      <c r="W107" s="45">
        <f t="shared" si="146"/>
        <v>3333.3333333333335</v>
      </c>
      <c r="X107" s="45">
        <f t="shared" si="146"/>
        <v>3541.6666666666665</v>
      </c>
      <c r="Y107" s="46">
        <f t="shared" si="146"/>
        <v>3750</v>
      </c>
    </row>
    <row r="108" spans="1:37" x14ac:dyDescent="0.25">
      <c r="A108" s="1"/>
      <c r="B108" s="9"/>
      <c r="C108" s="162"/>
      <c r="D108" s="9"/>
      <c r="E108" s="9"/>
      <c r="F108" s="9"/>
      <c r="G108" s="35"/>
      <c r="H108" s="2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0"/>
    </row>
    <row r="109" spans="1:37" x14ac:dyDescent="0.25">
      <c r="A109" s="1"/>
      <c r="B109" s="9"/>
      <c r="C109" s="162"/>
      <c r="D109" s="136"/>
      <c r="E109" s="136"/>
      <c r="F109" s="136"/>
      <c r="G109" s="135" t="s">
        <v>103</v>
      </c>
      <c r="H109" s="132">
        <f>H110</f>
        <v>3</v>
      </c>
      <c r="I109" s="133">
        <f>I110+H109</f>
        <v>6</v>
      </c>
      <c r="J109" s="133">
        <f t="shared" ref="J109" si="147">J110+I109</f>
        <v>9</v>
      </c>
      <c r="K109" s="133">
        <f t="shared" ref="K109" si="148">K110+J109</f>
        <v>12</v>
      </c>
      <c r="L109" s="133">
        <f t="shared" ref="L109" si="149">L110+K109</f>
        <v>15</v>
      </c>
      <c r="M109" s="133">
        <f t="shared" ref="M109" si="150">M110+L109</f>
        <v>18</v>
      </c>
      <c r="N109" s="133">
        <f t="shared" ref="N109" si="151">N110+M109</f>
        <v>21</v>
      </c>
      <c r="O109" s="133">
        <f t="shared" ref="O109" si="152">O110+N109</f>
        <v>24</v>
      </c>
      <c r="P109" s="133">
        <f t="shared" ref="P109" si="153">P110+O109</f>
        <v>27</v>
      </c>
      <c r="Q109" s="133">
        <f t="shared" ref="Q109" si="154">Q110+P109</f>
        <v>30</v>
      </c>
      <c r="R109" s="133">
        <f t="shared" ref="R109" si="155">R110+Q109</f>
        <v>33</v>
      </c>
      <c r="S109" s="133">
        <f t="shared" ref="S109" si="156">S110+R109</f>
        <v>36</v>
      </c>
      <c r="T109" s="133">
        <f t="shared" ref="T109" si="157">T110+S109</f>
        <v>39</v>
      </c>
      <c r="U109" s="133">
        <f t="shared" ref="U109" si="158">U110+T109</f>
        <v>42</v>
      </c>
      <c r="V109" s="133">
        <f t="shared" ref="V109" si="159">V110+U109</f>
        <v>45</v>
      </c>
      <c r="W109" s="133">
        <f t="shared" ref="W109" si="160">W110+V109</f>
        <v>48</v>
      </c>
      <c r="X109" s="133">
        <f t="shared" ref="X109" si="161">X110+W109</f>
        <v>51</v>
      </c>
      <c r="Y109" s="134">
        <f t="shared" ref="Y109" si="162">Y110+X109</f>
        <v>54</v>
      </c>
    </row>
    <row r="110" spans="1:37" x14ac:dyDescent="0.25">
      <c r="A110" s="1"/>
      <c r="C110" s="162"/>
      <c r="G110" s="35" t="s">
        <v>104</v>
      </c>
      <c r="H110" s="110">
        <v>3</v>
      </c>
      <c r="I110" s="70">
        <v>3</v>
      </c>
      <c r="J110" s="70">
        <v>3</v>
      </c>
      <c r="K110" s="70">
        <v>3</v>
      </c>
      <c r="L110" s="70">
        <v>3</v>
      </c>
      <c r="M110" s="70">
        <v>3</v>
      </c>
      <c r="N110" s="70">
        <v>3</v>
      </c>
      <c r="O110" s="70">
        <v>3</v>
      </c>
      <c r="P110" s="70">
        <v>3</v>
      </c>
      <c r="Q110" s="70">
        <v>3</v>
      </c>
      <c r="R110" s="70">
        <v>3</v>
      </c>
      <c r="S110" s="70">
        <v>3</v>
      </c>
      <c r="T110" s="70">
        <v>3</v>
      </c>
      <c r="U110" s="70">
        <v>3</v>
      </c>
      <c r="V110" s="70">
        <v>3</v>
      </c>
      <c r="W110" s="70">
        <v>3</v>
      </c>
      <c r="X110" s="70">
        <v>3</v>
      </c>
      <c r="Y110" s="111">
        <v>3</v>
      </c>
    </row>
    <row r="111" spans="1:37" x14ac:dyDescent="0.25">
      <c r="A111" s="1"/>
      <c r="C111" s="162"/>
      <c r="G111" s="35" t="s">
        <v>82</v>
      </c>
      <c r="H111" s="108">
        <f t="shared" ref="H111:Y111" si="163">$C$56</f>
        <v>1140</v>
      </c>
      <c r="I111" s="45">
        <f t="shared" si="163"/>
        <v>1140</v>
      </c>
      <c r="J111" s="45">
        <f t="shared" si="163"/>
        <v>1140</v>
      </c>
      <c r="K111" s="45">
        <f t="shared" si="163"/>
        <v>1140</v>
      </c>
      <c r="L111" s="45">
        <f t="shared" si="163"/>
        <v>1140</v>
      </c>
      <c r="M111" s="45">
        <f t="shared" si="163"/>
        <v>1140</v>
      </c>
      <c r="N111" s="45">
        <f t="shared" si="163"/>
        <v>1140</v>
      </c>
      <c r="O111" s="45">
        <f t="shared" si="163"/>
        <v>1140</v>
      </c>
      <c r="P111" s="45">
        <f t="shared" si="163"/>
        <v>1140</v>
      </c>
      <c r="Q111" s="45">
        <f t="shared" si="163"/>
        <v>1140</v>
      </c>
      <c r="R111" s="45">
        <f t="shared" si="163"/>
        <v>1140</v>
      </c>
      <c r="S111" s="45">
        <f t="shared" si="163"/>
        <v>1140</v>
      </c>
      <c r="T111" s="45">
        <f t="shared" si="163"/>
        <v>1140</v>
      </c>
      <c r="U111" s="45">
        <f t="shared" si="163"/>
        <v>1140</v>
      </c>
      <c r="V111" s="45">
        <f t="shared" si="163"/>
        <v>1140</v>
      </c>
      <c r="W111" s="45">
        <f t="shared" si="163"/>
        <v>1140</v>
      </c>
      <c r="X111" s="45">
        <f t="shared" si="163"/>
        <v>1140</v>
      </c>
      <c r="Y111" s="46">
        <f t="shared" si="163"/>
        <v>1140</v>
      </c>
    </row>
    <row r="112" spans="1:37" x14ac:dyDescent="0.25">
      <c r="A112" s="1"/>
      <c r="C112" s="162"/>
      <c r="G112" s="35" t="s">
        <v>81</v>
      </c>
      <c r="H112" s="108">
        <f t="shared" ref="H112:Y112" si="164">(H109*H111)/12</f>
        <v>285</v>
      </c>
      <c r="I112" s="45">
        <f t="shared" si="164"/>
        <v>570</v>
      </c>
      <c r="J112" s="45">
        <f t="shared" si="164"/>
        <v>855</v>
      </c>
      <c r="K112" s="45">
        <f t="shared" si="164"/>
        <v>1140</v>
      </c>
      <c r="L112" s="45">
        <f t="shared" si="164"/>
        <v>1425</v>
      </c>
      <c r="M112" s="45">
        <f t="shared" si="164"/>
        <v>1710</v>
      </c>
      <c r="N112" s="45">
        <f t="shared" si="164"/>
        <v>1995</v>
      </c>
      <c r="O112" s="45">
        <f t="shared" si="164"/>
        <v>2280</v>
      </c>
      <c r="P112" s="45">
        <f t="shared" si="164"/>
        <v>2565</v>
      </c>
      <c r="Q112" s="45">
        <f t="shared" si="164"/>
        <v>2850</v>
      </c>
      <c r="R112" s="45">
        <f t="shared" si="164"/>
        <v>3135</v>
      </c>
      <c r="S112" s="45">
        <f t="shared" si="164"/>
        <v>3420</v>
      </c>
      <c r="T112" s="45">
        <f t="shared" si="164"/>
        <v>3705</v>
      </c>
      <c r="U112" s="45">
        <f t="shared" si="164"/>
        <v>3990</v>
      </c>
      <c r="V112" s="45">
        <f t="shared" si="164"/>
        <v>4275</v>
      </c>
      <c r="W112" s="45">
        <f t="shared" si="164"/>
        <v>4560</v>
      </c>
      <c r="X112" s="45">
        <f t="shared" si="164"/>
        <v>4845</v>
      </c>
      <c r="Y112" s="46">
        <f t="shared" si="164"/>
        <v>5130</v>
      </c>
    </row>
    <row r="113" spans="1:37" x14ac:dyDescent="0.25">
      <c r="A113" s="1"/>
      <c r="C113" s="162"/>
      <c r="G113" s="35"/>
      <c r="H113" s="1"/>
      <c r="Y113" s="3"/>
    </row>
    <row r="114" spans="1:37" x14ac:dyDescent="0.25">
      <c r="A114" s="126"/>
      <c r="B114" s="127"/>
      <c r="C114" s="127"/>
      <c r="D114" s="127"/>
      <c r="E114" s="127"/>
      <c r="F114" s="127"/>
      <c r="G114" s="128" t="s">
        <v>90</v>
      </c>
      <c r="H114" s="129">
        <f t="shared" ref="H114:Y114" si="165">H107+H112</f>
        <v>493.33333333333337</v>
      </c>
      <c r="I114" s="130">
        <f t="shared" si="165"/>
        <v>986.66666666666674</v>
      </c>
      <c r="J114" s="130">
        <f t="shared" si="165"/>
        <v>1480</v>
      </c>
      <c r="K114" s="130">
        <f t="shared" si="165"/>
        <v>1973.3333333333335</v>
      </c>
      <c r="L114" s="130">
        <f t="shared" si="165"/>
        <v>2466.666666666667</v>
      </c>
      <c r="M114" s="130">
        <f t="shared" si="165"/>
        <v>2960</v>
      </c>
      <c r="N114" s="130">
        <f t="shared" si="165"/>
        <v>3453.333333333333</v>
      </c>
      <c r="O114" s="130">
        <f t="shared" si="165"/>
        <v>3946.666666666667</v>
      </c>
      <c r="P114" s="130">
        <f t="shared" si="165"/>
        <v>4440</v>
      </c>
      <c r="Q114" s="130">
        <f t="shared" si="165"/>
        <v>4933.3333333333339</v>
      </c>
      <c r="R114" s="130">
        <f t="shared" si="165"/>
        <v>5426.6666666666661</v>
      </c>
      <c r="S114" s="130">
        <f t="shared" si="165"/>
        <v>5920</v>
      </c>
      <c r="T114" s="130">
        <f t="shared" si="165"/>
        <v>6413.3333333333339</v>
      </c>
      <c r="U114" s="130">
        <f t="shared" si="165"/>
        <v>6906.6666666666661</v>
      </c>
      <c r="V114" s="130">
        <f t="shared" si="165"/>
        <v>7400</v>
      </c>
      <c r="W114" s="130">
        <f t="shared" si="165"/>
        <v>7893.3333333333339</v>
      </c>
      <c r="X114" s="130">
        <f t="shared" si="165"/>
        <v>8386.6666666666661</v>
      </c>
      <c r="Y114" s="131">
        <f t="shared" si="165"/>
        <v>8880</v>
      </c>
    </row>
    <row r="115" spans="1:37" x14ac:dyDescent="0.25">
      <c r="A115" s="92"/>
      <c r="G115" s="35"/>
      <c r="H115" s="1"/>
      <c r="Y115" s="3"/>
    </row>
    <row r="116" spans="1:37" x14ac:dyDescent="0.25">
      <c r="A116" s="93" t="s">
        <v>72</v>
      </c>
      <c r="B116" s="70">
        <v>100</v>
      </c>
      <c r="C116" s="71">
        <v>1140</v>
      </c>
      <c r="D116" s="67">
        <f>B116*C116</f>
        <v>114000</v>
      </c>
      <c r="E116" s="69">
        <f>D116/12</f>
        <v>9500</v>
      </c>
      <c r="F116" s="67"/>
      <c r="G116" s="85" t="s">
        <v>77</v>
      </c>
      <c r="H116" s="144">
        <f t="shared" ref="H116:Y116" si="166">$B$116</f>
        <v>100</v>
      </c>
      <c r="I116" s="145">
        <f t="shared" si="166"/>
        <v>100</v>
      </c>
      <c r="J116" s="145">
        <f t="shared" si="166"/>
        <v>100</v>
      </c>
      <c r="K116" s="145">
        <f t="shared" si="166"/>
        <v>100</v>
      </c>
      <c r="L116" s="145">
        <f t="shared" si="166"/>
        <v>100</v>
      </c>
      <c r="M116" s="145">
        <f t="shared" si="166"/>
        <v>100</v>
      </c>
      <c r="N116" s="145">
        <f t="shared" si="166"/>
        <v>100</v>
      </c>
      <c r="O116" s="145">
        <f t="shared" si="166"/>
        <v>100</v>
      </c>
      <c r="P116" s="145">
        <f t="shared" si="166"/>
        <v>100</v>
      </c>
      <c r="Q116" s="145">
        <f t="shared" si="166"/>
        <v>100</v>
      </c>
      <c r="R116" s="145">
        <f t="shared" si="166"/>
        <v>100</v>
      </c>
      <c r="S116" s="145">
        <f t="shared" si="166"/>
        <v>100</v>
      </c>
      <c r="T116" s="145">
        <f t="shared" si="166"/>
        <v>100</v>
      </c>
      <c r="U116" s="145">
        <f t="shared" si="166"/>
        <v>100</v>
      </c>
      <c r="V116" s="145">
        <f t="shared" si="166"/>
        <v>100</v>
      </c>
      <c r="W116" s="145">
        <f t="shared" si="166"/>
        <v>100</v>
      </c>
      <c r="X116" s="145">
        <f t="shared" si="166"/>
        <v>100</v>
      </c>
      <c r="Y116" s="146">
        <f t="shared" si="166"/>
        <v>100</v>
      </c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</row>
    <row r="117" spans="1:37" x14ac:dyDescent="0.25">
      <c r="A117" s="92"/>
      <c r="B117" s="67"/>
      <c r="C117" s="67"/>
      <c r="G117" s="35" t="s">
        <v>78</v>
      </c>
      <c r="H117" s="147">
        <f t="shared" ref="H117:Y117" si="167">$E$116</f>
        <v>9500</v>
      </c>
      <c r="I117" s="148">
        <f t="shared" si="167"/>
        <v>9500</v>
      </c>
      <c r="J117" s="148">
        <f t="shared" si="167"/>
        <v>9500</v>
      </c>
      <c r="K117" s="148">
        <f t="shared" si="167"/>
        <v>9500</v>
      </c>
      <c r="L117" s="148">
        <f t="shared" si="167"/>
        <v>9500</v>
      </c>
      <c r="M117" s="148">
        <f t="shared" si="167"/>
        <v>9500</v>
      </c>
      <c r="N117" s="148">
        <f t="shared" si="167"/>
        <v>9500</v>
      </c>
      <c r="O117" s="148">
        <f t="shared" si="167"/>
        <v>9500</v>
      </c>
      <c r="P117" s="148">
        <f t="shared" si="167"/>
        <v>9500</v>
      </c>
      <c r="Q117" s="148">
        <f t="shared" si="167"/>
        <v>9500</v>
      </c>
      <c r="R117" s="148">
        <f t="shared" si="167"/>
        <v>9500</v>
      </c>
      <c r="S117" s="148">
        <f t="shared" si="167"/>
        <v>9500</v>
      </c>
      <c r="T117" s="148">
        <f t="shared" si="167"/>
        <v>9500</v>
      </c>
      <c r="U117" s="148">
        <f t="shared" si="167"/>
        <v>9500</v>
      </c>
      <c r="V117" s="148">
        <f t="shared" si="167"/>
        <v>9500</v>
      </c>
      <c r="W117" s="148">
        <f t="shared" si="167"/>
        <v>9500</v>
      </c>
      <c r="X117" s="148">
        <f t="shared" si="167"/>
        <v>9500</v>
      </c>
      <c r="Y117" s="149">
        <f t="shared" si="167"/>
        <v>9500</v>
      </c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</row>
    <row r="118" spans="1:37" x14ac:dyDescent="0.25">
      <c r="A118" s="1"/>
      <c r="C118" s="67"/>
      <c r="G118" s="35" t="s">
        <v>71</v>
      </c>
      <c r="H118" s="10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50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</row>
    <row r="119" spans="1:37" x14ac:dyDescent="0.25">
      <c r="A119" s="1"/>
      <c r="C119" s="163" t="s">
        <v>113</v>
      </c>
      <c r="D119" s="137"/>
      <c r="E119" s="137"/>
      <c r="F119" s="137"/>
      <c r="G119" s="135" t="s">
        <v>102</v>
      </c>
      <c r="H119" s="132">
        <f>H120</f>
        <v>5</v>
      </c>
      <c r="I119" s="133">
        <f>I120+H119</f>
        <v>10</v>
      </c>
      <c r="J119" s="133">
        <f t="shared" ref="J119" si="168">J120+I119</f>
        <v>15</v>
      </c>
      <c r="K119" s="133">
        <f t="shared" ref="K119" si="169">K120+J119</f>
        <v>20</v>
      </c>
      <c r="L119" s="133">
        <f t="shared" ref="L119" si="170">L120+K119</f>
        <v>25</v>
      </c>
      <c r="M119" s="133">
        <f t="shared" ref="M119" si="171">M120+L119</f>
        <v>30</v>
      </c>
      <c r="N119" s="133">
        <f t="shared" ref="N119" si="172">N120+M119</f>
        <v>35</v>
      </c>
      <c r="O119" s="133">
        <f t="shared" ref="O119" si="173">O120+N119</f>
        <v>40</v>
      </c>
      <c r="P119" s="133">
        <f t="shared" ref="P119" si="174">P120+O119</f>
        <v>45</v>
      </c>
      <c r="Q119" s="133">
        <f t="shared" ref="Q119" si="175">Q120+P119</f>
        <v>50</v>
      </c>
      <c r="R119" s="133">
        <f t="shared" ref="R119" si="176">R120+Q119</f>
        <v>55</v>
      </c>
      <c r="S119" s="133">
        <f t="shared" ref="S119" si="177">S120+R119</f>
        <v>60</v>
      </c>
      <c r="T119" s="133">
        <f t="shared" ref="T119" si="178">T120+S119</f>
        <v>65</v>
      </c>
      <c r="U119" s="133">
        <f t="shared" ref="U119" si="179">U120+T119</f>
        <v>70</v>
      </c>
      <c r="V119" s="133">
        <f t="shared" ref="V119" si="180">V120+U119</f>
        <v>75</v>
      </c>
      <c r="W119" s="133">
        <f t="shared" ref="W119" si="181">W120+V119</f>
        <v>80</v>
      </c>
      <c r="X119" s="133">
        <f t="shared" ref="X119" si="182">X120+W119</f>
        <v>85</v>
      </c>
      <c r="Y119" s="134">
        <f t="shared" ref="Y119" si="183">Y120+X119</f>
        <v>90</v>
      </c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</row>
    <row r="120" spans="1:37" x14ac:dyDescent="0.25">
      <c r="A120" s="1"/>
      <c r="B120" s="67"/>
      <c r="C120" s="164"/>
      <c r="G120" s="35" t="s">
        <v>101</v>
      </c>
      <c r="H120" s="110">
        <v>5</v>
      </c>
      <c r="I120" s="70">
        <v>5</v>
      </c>
      <c r="J120" s="70">
        <v>5</v>
      </c>
      <c r="K120" s="70">
        <v>5</v>
      </c>
      <c r="L120" s="70">
        <v>5</v>
      </c>
      <c r="M120" s="70">
        <v>5</v>
      </c>
      <c r="N120" s="70">
        <v>5</v>
      </c>
      <c r="O120" s="70">
        <v>5</v>
      </c>
      <c r="P120" s="70">
        <v>5</v>
      </c>
      <c r="Q120" s="70">
        <v>5</v>
      </c>
      <c r="R120" s="70">
        <v>5</v>
      </c>
      <c r="S120" s="70">
        <v>5</v>
      </c>
      <c r="T120" s="70">
        <v>5</v>
      </c>
      <c r="U120" s="70">
        <v>5</v>
      </c>
      <c r="V120" s="70">
        <v>5</v>
      </c>
      <c r="W120" s="70">
        <v>5</v>
      </c>
      <c r="X120" s="70">
        <v>5</v>
      </c>
      <c r="Y120" s="111">
        <v>5</v>
      </c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</row>
    <row r="121" spans="1:37" x14ac:dyDescent="0.25">
      <c r="A121" s="1"/>
      <c r="C121" s="164"/>
      <c r="G121" s="35" t="s">
        <v>80</v>
      </c>
      <c r="H121" s="119">
        <v>500</v>
      </c>
      <c r="I121" s="73">
        <v>500</v>
      </c>
      <c r="J121" s="73">
        <v>500</v>
      </c>
      <c r="K121" s="73">
        <v>500</v>
      </c>
      <c r="L121" s="73">
        <v>500</v>
      </c>
      <c r="M121" s="73">
        <v>500</v>
      </c>
      <c r="N121" s="73">
        <v>500</v>
      </c>
      <c r="O121" s="73">
        <v>500</v>
      </c>
      <c r="P121" s="73">
        <v>500</v>
      </c>
      <c r="Q121" s="73">
        <v>500</v>
      </c>
      <c r="R121" s="73">
        <v>500</v>
      </c>
      <c r="S121" s="73">
        <v>500</v>
      </c>
      <c r="T121" s="73">
        <v>500</v>
      </c>
      <c r="U121" s="73">
        <v>500</v>
      </c>
      <c r="V121" s="73">
        <v>500</v>
      </c>
      <c r="W121" s="73">
        <v>500</v>
      </c>
      <c r="X121" s="73">
        <v>500</v>
      </c>
      <c r="Y121" s="120">
        <v>500</v>
      </c>
    </row>
    <row r="122" spans="1:37" x14ac:dyDescent="0.25">
      <c r="A122" s="1"/>
      <c r="B122" s="9"/>
      <c r="C122" s="164"/>
      <c r="G122" s="35" t="s">
        <v>83</v>
      </c>
      <c r="H122" s="108">
        <f>(H119*H121)/12</f>
        <v>208.33333333333334</v>
      </c>
      <c r="I122" s="45">
        <f>(I119*I121)/12</f>
        <v>416.66666666666669</v>
      </c>
      <c r="J122" s="45">
        <f t="shared" ref="J122:Y122" si="184">(J119*J121)/12</f>
        <v>625</v>
      </c>
      <c r="K122" s="45">
        <f t="shared" si="184"/>
        <v>833.33333333333337</v>
      </c>
      <c r="L122" s="45">
        <f t="shared" si="184"/>
        <v>1041.6666666666667</v>
      </c>
      <c r="M122" s="45">
        <f t="shared" si="184"/>
        <v>1250</v>
      </c>
      <c r="N122" s="45">
        <f t="shared" si="184"/>
        <v>1458.3333333333333</v>
      </c>
      <c r="O122" s="45">
        <f t="shared" si="184"/>
        <v>1666.6666666666667</v>
      </c>
      <c r="P122" s="45">
        <f t="shared" si="184"/>
        <v>1875</v>
      </c>
      <c r="Q122" s="45">
        <f t="shared" si="184"/>
        <v>2083.3333333333335</v>
      </c>
      <c r="R122" s="45">
        <f t="shared" si="184"/>
        <v>2291.6666666666665</v>
      </c>
      <c r="S122" s="45">
        <f t="shared" si="184"/>
        <v>2500</v>
      </c>
      <c r="T122" s="45">
        <f t="shared" si="184"/>
        <v>2708.3333333333335</v>
      </c>
      <c r="U122" s="45">
        <f t="shared" si="184"/>
        <v>2916.6666666666665</v>
      </c>
      <c r="V122" s="45">
        <f t="shared" si="184"/>
        <v>3125</v>
      </c>
      <c r="W122" s="45">
        <f t="shared" si="184"/>
        <v>3333.3333333333335</v>
      </c>
      <c r="X122" s="45">
        <f t="shared" si="184"/>
        <v>3541.6666666666665</v>
      </c>
      <c r="Y122" s="46">
        <f t="shared" si="184"/>
        <v>3750</v>
      </c>
    </row>
    <row r="123" spans="1:37" x14ac:dyDescent="0.25">
      <c r="A123" s="1"/>
      <c r="B123" s="9"/>
      <c r="C123" s="164"/>
      <c r="D123" s="9"/>
      <c r="E123" s="9"/>
      <c r="F123" s="9"/>
      <c r="G123" s="35"/>
      <c r="H123" s="2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0"/>
    </row>
    <row r="124" spans="1:37" x14ac:dyDescent="0.25">
      <c r="A124" s="1"/>
      <c r="B124" s="9"/>
      <c r="C124" s="164"/>
      <c r="D124" s="136"/>
      <c r="E124" s="136"/>
      <c r="F124" s="136"/>
      <c r="G124" s="135" t="s">
        <v>103</v>
      </c>
      <c r="H124" s="132">
        <f>H125</f>
        <v>3</v>
      </c>
      <c r="I124" s="133">
        <f>I125+H124</f>
        <v>6</v>
      </c>
      <c r="J124" s="133">
        <f t="shared" ref="J124" si="185">J125+I124</f>
        <v>9</v>
      </c>
      <c r="K124" s="133">
        <f t="shared" ref="K124" si="186">K125+J124</f>
        <v>12</v>
      </c>
      <c r="L124" s="133">
        <f t="shared" ref="L124" si="187">L125+K124</f>
        <v>15</v>
      </c>
      <c r="M124" s="133">
        <f t="shared" ref="M124" si="188">M125+L124</f>
        <v>18</v>
      </c>
      <c r="N124" s="133">
        <f t="shared" ref="N124" si="189">N125+M124</f>
        <v>21</v>
      </c>
      <c r="O124" s="133">
        <f t="shared" ref="O124" si="190">O125+N124</f>
        <v>24</v>
      </c>
      <c r="P124" s="133">
        <f t="shared" ref="P124" si="191">P125+O124</f>
        <v>27</v>
      </c>
      <c r="Q124" s="133">
        <f t="shared" ref="Q124" si="192">Q125+P124</f>
        <v>30</v>
      </c>
      <c r="R124" s="133">
        <f t="shared" ref="R124" si="193">R125+Q124</f>
        <v>33</v>
      </c>
      <c r="S124" s="133">
        <f t="shared" ref="S124" si="194">S125+R124</f>
        <v>36</v>
      </c>
      <c r="T124" s="133">
        <f t="shared" ref="T124" si="195">T125+S124</f>
        <v>39</v>
      </c>
      <c r="U124" s="133">
        <f t="shared" ref="U124" si="196">U125+T124</f>
        <v>42</v>
      </c>
      <c r="V124" s="133">
        <f t="shared" ref="V124" si="197">V125+U124</f>
        <v>45</v>
      </c>
      <c r="W124" s="133">
        <f t="shared" ref="W124" si="198">W125+V124</f>
        <v>48</v>
      </c>
      <c r="X124" s="133">
        <f t="shared" ref="X124" si="199">X125+W124</f>
        <v>51</v>
      </c>
      <c r="Y124" s="134">
        <f t="shared" ref="Y124" si="200">Y125+X124</f>
        <v>54</v>
      </c>
    </row>
    <row r="125" spans="1:37" x14ac:dyDescent="0.25">
      <c r="A125" s="1"/>
      <c r="C125" s="164"/>
      <c r="G125" s="35" t="s">
        <v>104</v>
      </c>
      <c r="H125" s="110">
        <v>3</v>
      </c>
      <c r="I125" s="70">
        <v>3</v>
      </c>
      <c r="J125" s="70">
        <v>3</v>
      </c>
      <c r="K125" s="70">
        <v>3</v>
      </c>
      <c r="L125" s="70">
        <v>3</v>
      </c>
      <c r="M125" s="70">
        <v>3</v>
      </c>
      <c r="N125" s="70">
        <v>3</v>
      </c>
      <c r="O125" s="70">
        <v>3</v>
      </c>
      <c r="P125" s="70">
        <v>3</v>
      </c>
      <c r="Q125" s="70">
        <v>3</v>
      </c>
      <c r="R125" s="70">
        <v>3</v>
      </c>
      <c r="S125" s="70">
        <v>3</v>
      </c>
      <c r="T125" s="70">
        <v>3</v>
      </c>
      <c r="U125" s="70">
        <v>3</v>
      </c>
      <c r="V125" s="70">
        <v>3</v>
      </c>
      <c r="W125" s="70">
        <v>3</v>
      </c>
      <c r="X125" s="70">
        <v>3</v>
      </c>
      <c r="Y125" s="111">
        <v>3</v>
      </c>
    </row>
    <row r="126" spans="1:37" x14ac:dyDescent="0.25">
      <c r="A126" s="1"/>
      <c r="C126" s="164"/>
      <c r="G126" s="35" t="s">
        <v>82</v>
      </c>
      <c r="H126" s="108">
        <f t="shared" ref="H126:Y126" si="201">$C$56</f>
        <v>1140</v>
      </c>
      <c r="I126" s="45">
        <f t="shared" si="201"/>
        <v>1140</v>
      </c>
      <c r="J126" s="45">
        <f t="shared" si="201"/>
        <v>1140</v>
      </c>
      <c r="K126" s="45">
        <f t="shared" si="201"/>
        <v>1140</v>
      </c>
      <c r="L126" s="45">
        <f t="shared" si="201"/>
        <v>1140</v>
      </c>
      <c r="M126" s="45">
        <f t="shared" si="201"/>
        <v>1140</v>
      </c>
      <c r="N126" s="45">
        <f t="shared" si="201"/>
        <v>1140</v>
      </c>
      <c r="O126" s="45">
        <f t="shared" si="201"/>
        <v>1140</v>
      </c>
      <c r="P126" s="45">
        <f t="shared" si="201"/>
        <v>1140</v>
      </c>
      <c r="Q126" s="45">
        <f t="shared" si="201"/>
        <v>1140</v>
      </c>
      <c r="R126" s="45">
        <f t="shared" si="201"/>
        <v>1140</v>
      </c>
      <c r="S126" s="45">
        <f t="shared" si="201"/>
        <v>1140</v>
      </c>
      <c r="T126" s="45">
        <f t="shared" si="201"/>
        <v>1140</v>
      </c>
      <c r="U126" s="45">
        <f t="shared" si="201"/>
        <v>1140</v>
      </c>
      <c r="V126" s="45">
        <f t="shared" si="201"/>
        <v>1140</v>
      </c>
      <c r="W126" s="45">
        <f t="shared" si="201"/>
        <v>1140</v>
      </c>
      <c r="X126" s="45">
        <f t="shared" si="201"/>
        <v>1140</v>
      </c>
      <c r="Y126" s="46">
        <f t="shared" si="201"/>
        <v>1140</v>
      </c>
    </row>
    <row r="127" spans="1:37" x14ac:dyDescent="0.25">
      <c r="A127" s="1"/>
      <c r="C127" s="164"/>
      <c r="G127" s="35" t="s">
        <v>81</v>
      </c>
      <c r="H127" s="108">
        <f t="shared" ref="H127:Y127" si="202">(H124*H126)/12</f>
        <v>285</v>
      </c>
      <c r="I127" s="45">
        <f t="shared" si="202"/>
        <v>570</v>
      </c>
      <c r="J127" s="45">
        <f t="shared" si="202"/>
        <v>855</v>
      </c>
      <c r="K127" s="45">
        <f t="shared" si="202"/>
        <v>1140</v>
      </c>
      <c r="L127" s="45">
        <f t="shared" si="202"/>
        <v>1425</v>
      </c>
      <c r="M127" s="45">
        <f t="shared" si="202"/>
        <v>1710</v>
      </c>
      <c r="N127" s="45">
        <f t="shared" si="202"/>
        <v>1995</v>
      </c>
      <c r="O127" s="45">
        <f t="shared" si="202"/>
        <v>2280</v>
      </c>
      <c r="P127" s="45">
        <f t="shared" si="202"/>
        <v>2565</v>
      </c>
      <c r="Q127" s="45">
        <f t="shared" si="202"/>
        <v>2850</v>
      </c>
      <c r="R127" s="45">
        <f t="shared" si="202"/>
        <v>3135</v>
      </c>
      <c r="S127" s="45">
        <f t="shared" si="202"/>
        <v>3420</v>
      </c>
      <c r="T127" s="45">
        <f t="shared" si="202"/>
        <v>3705</v>
      </c>
      <c r="U127" s="45">
        <f t="shared" si="202"/>
        <v>3990</v>
      </c>
      <c r="V127" s="45">
        <f t="shared" si="202"/>
        <v>4275</v>
      </c>
      <c r="W127" s="45">
        <f t="shared" si="202"/>
        <v>4560</v>
      </c>
      <c r="X127" s="45">
        <f t="shared" si="202"/>
        <v>4845</v>
      </c>
      <c r="Y127" s="46">
        <f t="shared" si="202"/>
        <v>5130</v>
      </c>
    </row>
    <row r="128" spans="1:37" x14ac:dyDescent="0.25">
      <c r="A128" s="1"/>
      <c r="C128" s="164"/>
      <c r="G128" s="35"/>
      <c r="H128" s="1"/>
      <c r="Y128" s="3"/>
    </row>
    <row r="129" spans="1:37" x14ac:dyDescent="0.25">
      <c r="A129" s="126"/>
      <c r="B129" s="127"/>
      <c r="C129" s="127"/>
      <c r="D129" s="127"/>
      <c r="E129" s="127"/>
      <c r="F129" s="127"/>
      <c r="G129" s="128" t="s">
        <v>90</v>
      </c>
      <c r="H129" s="129">
        <f t="shared" ref="H129:Y129" si="203">H122+H127</f>
        <v>493.33333333333337</v>
      </c>
      <c r="I129" s="130">
        <f t="shared" si="203"/>
        <v>986.66666666666674</v>
      </c>
      <c r="J129" s="130">
        <f t="shared" si="203"/>
        <v>1480</v>
      </c>
      <c r="K129" s="130">
        <f t="shared" si="203"/>
        <v>1973.3333333333335</v>
      </c>
      <c r="L129" s="130">
        <f t="shared" si="203"/>
        <v>2466.666666666667</v>
      </c>
      <c r="M129" s="130">
        <f t="shared" si="203"/>
        <v>2960</v>
      </c>
      <c r="N129" s="130">
        <f t="shared" si="203"/>
        <v>3453.333333333333</v>
      </c>
      <c r="O129" s="130">
        <f t="shared" si="203"/>
        <v>3946.666666666667</v>
      </c>
      <c r="P129" s="130">
        <f t="shared" si="203"/>
        <v>4440</v>
      </c>
      <c r="Q129" s="130">
        <f t="shared" si="203"/>
        <v>4933.3333333333339</v>
      </c>
      <c r="R129" s="130">
        <f t="shared" si="203"/>
        <v>5426.6666666666661</v>
      </c>
      <c r="S129" s="130">
        <f t="shared" si="203"/>
        <v>5920</v>
      </c>
      <c r="T129" s="130">
        <f t="shared" si="203"/>
        <v>6413.3333333333339</v>
      </c>
      <c r="U129" s="130">
        <f t="shared" si="203"/>
        <v>6906.6666666666661</v>
      </c>
      <c r="V129" s="130">
        <f t="shared" si="203"/>
        <v>7400</v>
      </c>
      <c r="W129" s="130">
        <f t="shared" si="203"/>
        <v>7893.3333333333339</v>
      </c>
      <c r="X129" s="130">
        <f t="shared" si="203"/>
        <v>8386.6666666666661</v>
      </c>
      <c r="Y129" s="131">
        <f t="shared" si="203"/>
        <v>8880</v>
      </c>
    </row>
    <row r="130" spans="1:37" x14ac:dyDescent="0.25">
      <c r="A130" s="126"/>
      <c r="B130" s="127"/>
      <c r="C130" s="127"/>
      <c r="D130" s="127"/>
      <c r="E130" s="127"/>
      <c r="F130" s="127"/>
      <c r="G130" s="128"/>
      <c r="H130" s="129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1"/>
    </row>
    <row r="131" spans="1:37" x14ac:dyDescent="0.25">
      <c r="A131" s="1"/>
      <c r="G131" s="35"/>
      <c r="H131" s="1"/>
      <c r="Y131" s="3"/>
    </row>
    <row r="132" spans="1:37" x14ac:dyDescent="0.25">
      <c r="A132" s="90"/>
      <c r="B132" s="74"/>
      <c r="C132" s="74"/>
      <c r="D132" s="74"/>
      <c r="E132" s="74"/>
      <c r="F132" s="74"/>
      <c r="G132" s="91" t="s">
        <v>86</v>
      </c>
      <c r="H132" s="115">
        <f t="shared" ref="H132:Y132" si="204">H57+H72+H87+H102+H117</f>
        <v>47500</v>
      </c>
      <c r="I132" s="75">
        <f t="shared" si="204"/>
        <v>47500</v>
      </c>
      <c r="J132" s="75">
        <f t="shared" si="204"/>
        <v>47500</v>
      </c>
      <c r="K132" s="75">
        <f t="shared" si="204"/>
        <v>47500</v>
      </c>
      <c r="L132" s="75">
        <f t="shared" si="204"/>
        <v>47500</v>
      </c>
      <c r="M132" s="75">
        <f t="shared" si="204"/>
        <v>47500</v>
      </c>
      <c r="N132" s="75">
        <f t="shared" si="204"/>
        <v>47500</v>
      </c>
      <c r="O132" s="75">
        <f t="shared" si="204"/>
        <v>47500</v>
      </c>
      <c r="P132" s="75">
        <f t="shared" si="204"/>
        <v>47500</v>
      </c>
      <c r="Q132" s="75">
        <f t="shared" si="204"/>
        <v>47500</v>
      </c>
      <c r="R132" s="75">
        <f t="shared" si="204"/>
        <v>47500</v>
      </c>
      <c r="S132" s="75">
        <f t="shared" si="204"/>
        <v>47500</v>
      </c>
      <c r="T132" s="75">
        <f t="shared" si="204"/>
        <v>47500</v>
      </c>
      <c r="U132" s="75">
        <f t="shared" si="204"/>
        <v>47500</v>
      </c>
      <c r="V132" s="75">
        <f t="shared" si="204"/>
        <v>47500</v>
      </c>
      <c r="W132" s="75">
        <f t="shared" si="204"/>
        <v>47500</v>
      </c>
      <c r="X132" s="75">
        <f t="shared" si="204"/>
        <v>47500</v>
      </c>
      <c r="Y132" s="116">
        <f t="shared" si="204"/>
        <v>47500</v>
      </c>
    </row>
    <row r="133" spans="1:37" x14ac:dyDescent="0.25">
      <c r="A133" s="40" t="s">
        <v>93</v>
      </c>
      <c r="B133" s="74"/>
      <c r="C133" s="74"/>
      <c r="D133" s="74"/>
      <c r="E133" s="74"/>
      <c r="F133" s="74"/>
      <c r="G133" s="91" t="s">
        <v>87</v>
      </c>
      <c r="H133" s="115">
        <f t="shared" ref="H133:Y133" si="205">H69+H84+H99+H114+H129</f>
        <v>2466.666666666667</v>
      </c>
      <c r="I133" s="150">
        <f t="shared" si="205"/>
        <v>4933.3333333333339</v>
      </c>
      <c r="J133" s="150">
        <f t="shared" si="205"/>
        <v>7400</v>
      </c>
      <c r="K133" s="150">
        <f t="shared" si="205"/>
        <v>9866.6666666666679</v>
      </c>
      <c r="L133" s="150">
        <f t="shared" si="205"/>
        <v>12333.333333333336</v>
      </c>
      <c r="M133" s="150">
        <f t="shared" si="205"/>
        <v>14800</v>
      </c>
      <c r="N133" s="150">
        <f t="shared" si="205"/>
        <v>17266.666666666664</v>
      </c>
      <c r="O133" s="150">
        <f t="shared" si="205"/>
        <v>19733.333333333336</v>
      </c>
      <c r="P133" s="150">
        <f t="shared" si="205"/>
        <v>22200</v>
      </c>
      <c r="Q133" s="150">
        <f t="shared" si="205"/>
        <v>24666.666666666672</v>
      </c>
      <c r="R133" s="150">
        <f t="shared" si="205"/>
        <v>27133.333333333328</v>
      </c>
      <c r="S133" s="150">
        <f t="shared" si="205"/>
        <v>29600</v>
      </c>
      <c r="T133" s="150">
        <f t="shared" si="205"/>
        <v>32066.666666666672</v>
      </c>
      <c r="U133" s="150">
        <f t="shared" si="205"/>
        <v>34533.333333333328</v>
      </c>
      <c r="V133" s="150">
        <f t="shared" si="205"/>
        <v>37000</v>
      </c>
      <c r="W133" s="150">
        <f t="shared" si="205"/>
        <v>39466.666666666672</v>
      </c>
      <c r="X133" s="150">
        <f t="shared" si="205"/>
        <v>41933.333333333328</v>
      </c>
      <c r="Y133" s="150">
        <f t="shared" si="205"/>
        <v>44400</v>
      </c>
    </row>
    <row r="134" spans="1:37" x14ac:dyDescent="0.25">
      <c r="A134" s="90"/>
      <c r="B134" s="74"/>
      <c r="C134" s="74"/>
      <c r="D134" s="74"/>
      <c r="E134" s="74"/>
      <c r="F134" s="74"/>
      <c r="G134" s="91" t="s">
        <v>88</v>
      </c>
      <c r="H134" s="117">
        <f>H133/H132</f>
        <v>5.1929824561403513E-2</v>
      </c>
      <c r="I134" s="76">
        <f t="shared" ref="I134:P134" si="206">I133/I132</f>
        <v>0.10385964912280703</v>
      </c>
      <c r="J134" s="76">
        <f t="shared" si="206"/>
        <v>0.15578947368421053</v>
      </c>
      <c r="K134" s="76">
        <f t="shared" si="206"/>
        <v>0.20771929824561405</v>
      </c>
      <c r="L134" s="76">
        <f t="shared" si="206"/>
        <v>0.25964912280701757</v>
      </c>
      <c r="M134" s="76">
        <f t="shared" si="206"/>
        <v>0.31157894736842107</v>
      </c>
      <c r="N134" s="76">
        <f t="shared" si="206"/>
        <v>0.3635087719298245</v>
      </c>
      <c r="O134" s="76">
        <f t="shared" si="206"/>
        <v>0.41543859649122811</v>
      </c>
      <c r="P134" s="76">
        <f t="shared" si="206"/>
        <v>0.4673684210526316</v>
      </c>
      <c r="Q134" s="76">
        <f t="shared" ref="Q134:Y134" si="207">Q133/Q132</f>
        <v>0.51929824561403515</v>
      </c>
      <c r="R134" s="76">
        <f t="shared" si="207"/>
        <v>0.57122807017543853</v>
      </c>
      <c r="S134" s="76">
        <f t="shared" si="207"/>
        <v>0.62315789473684213</v>
      </c>
      <c r="T134" s="76">
        <f t="shared" si="207"/>
        <v>0.67508771929824574</v>
      </c>
      <c r="U134" s="76">
        <f t="shared" si="207"/>
        <v>0.72701754385964901</v>
      </c>
      <c r="V134" s="76">
        <f t="shared" si="207"/>
        <v>0.77894736842105261</v>
      </c>
      <c r="W134" s="76">
        <f t="shared" si="207"/>
        <v>0.83087719298245621</v>
      </c>
      <c r="X134" s="76">
        <f t="shared" si="207"/>
        <v>0.8828070175438596</v>
      </c>
      <c r="Y134" s="118">
        <f t="shared" si="207"/>
        <v>0.9347368421052632</v>
      </c>
    </row>
    <row r="135" spans="1:37" x14ac:dyDescent="0.25">
      <c r="A135" s="1"/>
      <c r="G135" s="35"/>
      <c r="H135" s="1"/>
      <c r="Y135" s="3"/>
    </row>
    <row r="136" spans="1:37" x14ac:dyDescent="0.25">
      <c r="A136" s="94"/>
      <c r="G136" s="35"/>
      <c r="H136" s="1"/>
      <c r="Y136" s="3"/>
    </row>
    <row r="137" spans="1:37" x14ac:dyDescent="0.25">
      <c r="A137" s="95" t="s">
        <v>91</v>
      </c>
      <c r="D137" s="67">
        <f>CASH_FLOW!C15</f>
        <v>200000</v>
      </c>
      <c r="E137" s="69">
        <f>D137/12</f>
        <v>16666.666666666668</v>
      </c>
      <c r="F137" s="67"/>
      <c r="G137" s="35" t="s">
        <v>78</v>
      </c>
      <c r="H137" s="108">
        <f>$E$137</f>
        <v>16666.666666666668</v>
      </c>
      <c r="I137" s="45">
        <f>$E$137</f>
        <v>16666.666666666668</v>
      </c>
      <c r="J137" s="45">
        <f>$E$137</f>
        <v>16666.666666666668</v>
      </c>
      <c r="K137" s="45">
        <f t="shared" ref="K137:Y137" si="208">$E$137</f>
        <v>16666.666666666668</v>
      </c>
      <c r="L137" s="45">
        <f t="shared" si="208"/>
        <v>16666.666666666668</v>
      </c>
      <c r="M137" s="45">
        <f t="shared" si="208"/>
        <v>16666.666666666668</v>
      </c>
      <c r="N137" s="45">
        <f t="shared" si="208"/>
        <v>16666.666666666668</v>
      </c>
      <c r="O137" s="45">
        <f t="shared" si="208"/>
        <v>16666.666666666668</v>
      </c>
      <c r="P137" s="45">
        <f t="shared" si="208"/>
        <v>16666.666666666668</v>
      </c>
      <c r="Q137" s="45">
        <f t="shared" si="208"/>
        <v>16666.666666666668</v>
      </c>
      <c r="R137" s="45">
        <f t="shared" si="208"/>
        <v>16666.666666666668</v>
      </c>
      <c r="S137" s="45">
        <f t="shared" si="208"/>
        <v>16666.666666666668</v>
      </c>
      <c r="T137" s="45">
        <f t="shared" si="208"/>
        <v>16666.666666666668</v>
      </c>
      <c r="U137" s="45">
        <f t="shared" si="208"/>
        <v>16666.666666666668</v>
      </c>
      <c r="V137" s="45">
        <f t="shared" si="208"/>
        <v>16666.666666666668</v>
      </c>
      <c r="W137" s="45">
        <f t="shared" si="208"/>
        <v>16666.666666666668</v>
      </c>
      <c r="X137" s="45">
        <f t="shared" si="208"/>
        <v>16666.666666666668</v>
      </c>
      <c r="Y137" s="46">
        <f t="shared" si="208"/>
        <v>16666.666666666668</v>
      </c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</row>
    <row r="138" spans="1:37" x14ac:dyDescent="0.25">
      <c r="A138" s="94"/>
      <c r="B138" s="67"/>
      <c r="C138" s="67"/>
      <c r="G138" s="35" t="s">
        <v>94</v>
      </c>
      <c r="H138" s="119">
        <v>2000</v>
      </c>
      <c r="I138" s="73">
        <v>2000</v>
      </c>
      <c r="J138" s="73">
        <v>2000</v>
      </c>
      <c r="K138" s="73">
        <v>2000</v>
      </c>
      <c r="L138" s="73">
        <v>2000</v>
      </c>
      <c r="M138" s="73">
        <v>2000</v>
      </c>
      <c r="N138" s="73">
        <v>2000</v>
      </c>
      <c r="O138" s="73">
        <v>2000</v>
      </c>
      <c r="P138" s="73">
        <v>2000</v>
      </c>
      <c r="Q138" s="73">
        <v>2000</v>
      </c>
      <c r="R138" s="73">
        <v>2000</v>
      </c>
      <c r="S138" s="73">
        <v>2000</v>
      </c>
      <c r="T138" s="73">
        <v>2000</v>
      </c>
      <c r="U138" s="73">
        <v>2000</v>
      </c>
      <c r="V138" s="73">
        <v>2000</v>
      </c>
      <c r="W138" s="73">
        <v>2000</v>
      </c>
      <c r="X138" s="73">
        <v>2000</v>
      </c>
      <c r="Y138" s="120">
        <v>2000</v>
      </c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</row>
    <row r="139" spans="1:37" x14ac:dyDescent="0.25">
      <c r="A139" s="1"/>
      <c r="G139" s="35" t="s">
        <v>71</v>
      </c>
      <c r="H139" s="10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</row>
    <row r="140" spans="1:37" x14ac:dyDescent="0.25">
      <c r="A140" s="126"/>
      <c r="B140" s="127"/>
      <c r="C140" s="127"/>
      <c r="D140" s="127"/>
      <c r="E140" s="127"/>
      <c r="F140" s="127"/>
      <c r="G140" s="128" t="s">
        <v>95</v>
      </c>
      <c r="H140" s="129">
        <f>H138</f>
        <v>2000</v>
      </c>
      <c r="I140" s="130">
        <f t="shared" ref="I140:Y140" si="209">I138</f>
        <v>2000</v>
      </c>
      <c r="J140" s="130">
        <f t="shared" si="209"/>
        <v>2000</v>
      </c>
      <c r="K140" s="130">
        <f t="shared" si="209"/>
        <v>2000</v>
      </c>
      <c r="L140" s="130">
        <f t="shared" si="209"/>
        <v>2000</v>
      </c>
      <c r="M140" s="130">
        <f t="shared" si="209"/>
        <v>2000</v>
      </c>
      <c r="N140" s="130">
        <f t="shared" si="209"/>
        <v>2000</v>
      </c>
      <c r="O140" s="130">
        <f t="shared" si="209"/>
        <v>2000</v>
      </c>
      <c r="P140" s="130">
        <f t="shared" si="209"/>
        <v>2000</v>
      </c>
      <c r="Q140" s="130">
        <f t="shared" si="209"/>
        <v>2000</v>
      </c>
      <c r="R140" s="130">
        <f t="shared" si="209"/>
        <v>2000</v>
      </c>
      <c r="S140" s="130">
        <f t="shared" si="209"/>
        <v>2000</v>
      </c>
      <c r="T140" s="130">
        <f t="shared" si="209"/>
        <v>2000</v>
      </c>
      <c r="U140" s="130">
        <f t="shared" si="209"/>
        <v>2000</v>
      </c>
      <c r="V140" s="130">
        <f t="shared" si="209"/>
        <v>2000</v>
      </c>
      <c r="W140" s="130">
        <f t="shared" si="209"/>
        <v>2000</v>
      </c>
      <c r="X140" s="130">
        <f t="shared" si="209"/>
        <v>2000</v>
      </c>
      <c r="Y140" s="131">
        <f t="shared" si="209"/>
        <v>2000</v>
      </c>
    </row>
    <row r="141" spans="1:37" x14ac:dyDescent="0.25">
      <c r="A141" s="1"/>
      <c r="G141" s="35"/>
      <c r="H141" s="1"/>
      <c r="Y141" s="3"/>
    </row>
    <row r="142" spans="1:37" x14ac:dyDescent="0.25">
      <c r="A142" s="90"/>
      <c r="B142" s="74"/>
      <c r="C142" s="74"/>
      <c r="D142" s="74"/>
      <c r="E142" s="74"/>
      <c r="F142" s="74"/>
      <c r="G142" s="91" t="s">
        <v>86</v>
      </c>
      <c r="H142" s="115">
        <f t="shared" ref="H142:J143" si="210">H137</f>
        <v>16666.666666666668</v>
      </c>
      <c r="I142" s="75">
        <f t="shared" si="210"/>
        <v>16666.666666666668</v>
      </c>
      <c r="J142" s="75">
        <f t="shared" si="210"/>
        <v>16666.666666666668</v>
      </c>
      <c r="K142" s="75">
        <f t="shared" ref="K142:Y142" si="211">K137</f>
        <v>16666.666666666668</v>
      </c>
      <c r="L142" s="75">
        <f t="shared" si="211"/>
        <v>16666.666666666668</v>
      </c>
      <c r="M142" s="75">
        <f t="shared" si="211"/>
        <v>16666.666666666668</v>
      </c>
      <c r="N142" s="75">
        <f t="shared" si="211"/>
        <v>16666.666666666668</v>
      </c>
      <c r="O142" s="75">
        <f t="shared" si="211"/>
        <v>16666.666666666668</v>
      </c>
      <c r="P142" s="75">
        <f t="shared" si="211"/>
        <v>16666.666666666668</v>
      </c>
      <c r="Q142" s="75">
        <f t="shared" si="211"/>
        <v>16666.666666666668</v>
      </c>
      <c r="R142" s="75">
        <f t="shared" si="211"/>
        <v>16666.666666666668</v>
      </c>
      <c r="S142" s="75">
        <f t="shared" si="211"/>
        <v>16666.666666666668</v>
      </c>
      <c r="T142" s="75">
        <f t="shared" si="211"/>
        <v>16666.666666666668</v>
      </c>
      <c r="U142" s="75">
        <f t="shared" si="211"/>
        <v>16666.666666666668</v>
      </c>
      <c r="V142" s="75">
        <f t="shared" si="211"/>
        <v>16666.666666666668</v>
      </c>
      <c r="W142" s="75">
        <f t="shared" si="211"/>
        <v>16666.666666666668</v>
      </c>
      <c r="X142" s="75">
        <f t="shared" si="211"/>
        <v>16666.666666666668</v>
      </c>
      <c r="Y142" s="116">
        <f t="shared" si="211"/>
        <v>16666.666666666668</v>
      </c>
    </row>
    <row r="143" spans="1:37" x14ac:dyDescent="0.25">
      <c r="A143" s="40" t="s">
        <v>59</v>
      </c>
      <c r="B143" s="74"/>
      <c r="C143" s="74"/>
      <c r="D143" s="74"/>
      <c r="E143" s="74"/>
      <c r="F143" s="74"/>
      <c r="G143" s="91" t="s">
        <v>87</v>
      </c>
      <c r="H143" s="115">
        <f t="shared" si="210"/>
        <v>2000</v>
      </c>
      <c r="I143" s="75">
        <f t="shared" si="210"/>
        <v>2000</v>
      </c>
      <c r="J143" s="75">
        <f t="shared" si="210"/>
        <v>2000</v>
      </c>
      <c r="K143" s="75">
        <f t="shared" ref="K143:Y143" si="212">K138</f>
        <v>2000</v>
      </c>
      <c r="L143" s="75">
        <f t="shared" si="212"/>
        <v>2000</v>
      </c>
      <c r="M143" s="75">
        <f t="shared" si="212"/>
        <v>2000</v>
      </c>
      <c r="N143" s="75">
        <f t="shared" si="212"/>
        <v>2000</v>
      </c>
      <c r="O143" s="75">
        <f t="shared" si="212"/>
        <v>2000</v>
      </c>
      <c r="P143" s="75">
        <f t="shared" si="212"/>
        <v>2000</v>
      </c>
      <c r="Q143" s="75">
        <f t="shared" si="212"/>
        <v>2000</v>
      </c>
      <c r="R143" s="75">
        <f t="shared" si="212"/>
        <v>2000</v>
      </c>
      <c r="S143" s="75">
        <f t="shared" si="212"/>
        <v>2000</v>
      </c>
      <c r="T143" s="75">
        <f t="shared" si="212"/>
        <v>2000</v>
      </c>
      <c r="U143" s="75">
        <f t="shared" si="212"/>
        <v>2000</v>
      </c>
      <c r="V143" s="75">
        <f t="shared" si="212"/>
        <v>2000</v>
      </c>
      <c r="W143" s="75">
        <f t="shared" si="212"/>
        <v>2000</v>
      </c>
      <c r="X143" s="75">
        <f t="shared" si="212"/>
        <v>2000</v>
      </c>
      <c r="Y143" s="116">
        <f t="shared" si="212"/>
        <v>2000</v>
      </c>
    </row>
    <row r="144" spans="1:37" x14ac:dyDescent="0.25">
      <c r="A144" s="90"/>
      <c r="B144" s="74"/>
      <c r="C144" s="74"/>
      <c r="D144" s="74"/>
      <c r="E144" s="74"/>
      <c r="F144" s="74"/>
      <c r="G144" s="91" t="s">
        <v>88</v>
      </c>
      <c r="H144" s="117">
        <f>H143/H142</f>
        <v>0.12</v>
      </c>
      <c r="I144" s="76">
        <f>I143/I142</f>
        <v>0.12</v>
      </c>
      <c r="J144" s="76">
        <f>J143/J142</f>
        <v>0.12</v>
      </c>
      <c r="K144" s="76">
        <f t="shared" ref="K144:Y144" si="213">K143/K142</f>
        <v>0.12</v>
      </c>
      <c r="L144" s="76">
        <f t="shared" si="213"/>
        <v>0.12</v>
      </c>
      <c r="M144" s="76">
        <f t="shared" si="213"/>
        <v>0.12</v>
      </c>
      <c r="N144" s="76">
        <f t="shared" si="213"/>
        <v>0.12</v>
      </c>
      <c r="O144" s="76">
        <f t="shared" si="213"/>
        <v>0.12</v>
      </c>
      <c r="P144" s="76">
        <f t="shared" si="213"/>
        <v>0.12</v>
      </c>
      <c r="Q144" s="76">
        <f t="shared" si="213"/>
        <v>0.12</v>
      </c>
      <c r="R144" s="76">
        <f t="shared" si="213"/>
        <v>0.12</v>
      </c>
      <c r="S144" s="76">
        <f t="shared" si="213"/>
        <v>0.12</v>
      </c>
      <c r="T144" s="76">
        <f t="shared" si="213"/>
        <v>0.12</v>
      </c>
      <c r="U144" s="76">
        <f t="shared" si="213"/>
        <v>0.12</v>
      </c>
      <c r="V144" s="76">
        <f t="shared" si="213"/>
        <v>0.12</v>
      </c>
      <c r="W144" s="76">
        <f t="shared" si="213"/>
        <v>0.12</v>
      </c>
      <c r="X144" s="76">
        <f t="shared" si="213"/>
        <v>0.12</v>
      </c>
      <c r="Y144" s="118">
        <f t="shared" si="213"/>
        <v>0.12</v>
      </c>
    </row>
    <row r="145" spans="1:25" x14ac:dyDescent="0.25">
      <c r="A145" s="42"/>
      <c r="B145" s="96"/>
      <c r="C145" s="96"/>
      <c r="D145" s="96"/>
      <c r="E145" s="96"/>
      <c r="F145" s="96"/>
      <c r="G145" s="97"/>
      <c r="H145" s="42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121"/>
    </row>
  </sheetData>
  <mergeCells count="5">
    <mergeCell ref="C59:C68"/>
    <mergeCell ref="C74:C83"/>
    <mergeCell ref="C89:C98"/>
    <mergeCell ref="C104:C113"/>
    <mergeCell ref="C119:C128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5437-D07F-43A4-84FF-C224AF1D5C64}">
  <sheetPr>
    <tabColor rgb="FF0070C0"/>
    <pageSetUpPr fitToPage="1"/>
  </sheetPr>
  <dimension ref="B3:Z162"/>
  <sheetViews>
    <sheetView showGridLines="0" topLeftCell="B1" zoomScaleNormal="100" zoomScaleSheetLayoutView="100" workbookViewId="0">
      <selection activeCell="B1" sqref="B1"/>
    </sheetView>
  </sheetViews>
  <sheetFormatPr defaultRowHeight="15" x14ac:dyDescent="0.25"/>
  <cols>
    <col min="1" max="1" width="41" bestFit="1" customWidth="1"/>
    <col min="2" max="2" width="20.85546875" style="7" bestFit="1" customWidth="1"/>
    <col min="3" max="3" width="11.140625" style="7" bestFit="1" customWidth="1"/>
    <col min="4" max="4" width="10.7109375" customWidth="1"/>
    <col min="5" max="5" width="37.28515625" style="7" bestFit="1" customWidth="1"/>
    <col min="6" max="25" width="15.7109375" style="7" customWidth="1"/>
  </cols>
  <sheetData>
    <row r="3" spans="2:26" x14ac:dyDescent="0.25">
      <c r="E3" s="32"/>
      <c r="F3" s="33"/>
      <c r="G3" s="34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2:26" x14ac:dyDescent="0.25">
      <c r="E4" s="1"/>
      <c r="G4" s="35" t="s">
        <v>66</v>
      </c>
      <c r="H4" s="77">
        <f>WORKSHEET!H4</f>
        <v>3.591686814208666E-3</v>
      </c>
      <c r="I4" s="77">
        <f>WORKSHEET!I4</f>
        <v>7.1833736284173319E-3</v>
      </c>
      <c r="J4" s="77">
        <f>WORKSHEET!J4</f>
        <v>1.0775060442625998E-2</v>
      </c>
      <c r="K4" s="77">
        <f>WORKSHEET!K4</f>
        <v>1.4366747256834664E-2</v>
      </c>
      <c r="L4" s="77">
        <f>WORKSHEET!L4</f>
        <v>1.795843407104333E-2</v>
      </c>
      <c r="M4" s="77">
        <f>WORKSHEET!M4</f>
        <v>2.1550120885251996E-2</v>
      </c>
      <c r="N4" s="77">
        <f>WORKSHEET!N4</f>
        <v>2.5141807699460665E-2</v>
      </c>
      <c r="O4" s="77">
        <f>WORKSHEET!O4</f>
        <v>2.8733494513669328E-2</v>
      </c>
      <c r="P4" s="77">
        <f>WORKSHEET!P4</f>
        <v>3.2325181327877997E-2</v>
      </c>
      <c r="Q4" s="77">
        <f>WORKSHEET!Q4</f>
        <v>3.591686814208666E-2</v>
      </c>
      <c r="R4" s="77">
        <f>WORKSHEET!R4</f>
        <v>3.9508554956295329E-2</v>
      </c>
      <c r="S4" s="77">
        <f>WORKSHEET!S4</f>
        <v>4.3100241770503991E-2</v>
      </c>
      <c r="T4" s="77">
        <f>WORKSHEET!T4</f>
        <v>4.6691928584712661E-2</v>
      </c>
      <c r="U4" s="77">
        <f>WORKSHEET!U4</f>
        <v>5.028361539892133E-2</v>
      </c>
      <c r="V4" s="77">
        <f>WORKSHEET!V4</f>
        <v>5.3875302213129993E-2</v>
      </c>
      <c r="W4" s="77">
        <f>WORKSHEET!W4</f>
        <v>5.7466989027338655E-2</v>
      </c>
      <c r="X4" s="77">
        <f>WORKSHEET!X4</f>
        <v>6.1058675841547325E-2</v>
      </c>
      <c r="Y4" s="99">
        <f>WORKSHEET!Y4</f>
        <v>6.4650362655755994E-2</v>
      </c>
    </row>
    <row r="5" spans="2:26" x14ac:dyDescent="0.25">
      <c r="E5" s="1"/>
      <c r="G5" s="35" t="s">
        <v>65</v>
      </c>
      <c r="H5" s="78">
        <f>WORKSHEET!H5</f>
        <v>5.1929824561403513E-2</v>
      </c>
      <c r="I5" s="78">
        <f>WORKSHEET!I5</f>
        <v>0.10385964912280703</v>
      </c>
      <c r="J5" s="78">
        <f>WORKSHEET!J5</f>
        <v>0.15578947368421053</v>
      </c>
      <c r="K5" s="78">
        <f>WORKSHEET!K5</f>
        <v>0.20771929824561405</v>
      </c>
      <c r="L5" s="78">
        <f>WORKSHEET!L5</f>
        <v>0.25964912280701757</v>
      </c>
      <c r="M5" s="78">
        <f>WORKSHEET!M5</f>
        <v>0.31157894736842107</v>
      </c>
      <c r="N5" s="78">
        <f>WORKSHEET!N5</f>
        <v>0.3635087719298245</v>
      </c>
      <c r="O5" s="78">
        <f>WORKSHEET!O5</f>
        <v>0.41543859649122811</v>
      </c>
      <c r="P5" s="78">
        <f>WORKSHEET!P5</f>
        <v>0.4673684210526316</v>
      </c>
      <c r="Q5" s="78">
        <f>WORKSHEET!Q5</f>
        <v>0.51929824561403515</v>
      </c>
      <c r="R5" s="78">
        <f>WORKSHEET!R5</f>
        <v>0.57122807017543853</v>
      </c>
      <c r="S5" s="78">
        <f>WORKSHEET!S5</f>
        <v>0.62315789473684213</v>
      </c>
      <c r="T5" s="78">
        <f>WORKSHEET!T5</f>
        <v>0.67508771929824574</v>
      </c>
      <c r="U5" s="78">
        <f>WORKSHEET!U5</f>
        <v>0.72701754385964901</v>
      </c>
      <c r="V5" s="78">
        <f>WORKSHEET!V5</f>
        <v>0.77894736842105261</v>
      </c>
      <c r="W5" s="78">
        <f>WORKSHEET!W5</f>
        <v>0.83087719298245621</v>
      </c>
      <c r="X5" s="78">
        <f>WORKSHEET!X5</f>
        <v>0.8828070175438596</v>
      </c>
      <c r="Y5" s="101">
        <f>WORKSHEET!Y5</f>
        <v>0.9347368421052632</v>
      </c>
    </row>
    <row r="6" spans="2:26" x14ac:dyDescent="0.25">
      <c r="E6" s="1"/>
      <c r="G6" s="35" t="s">
        <v>67</v>
      </c>
      <c r="H6" s="80">
        <f>WORKSHEET!H6</f>
        <v>0.12</v>
      </c>
      <c r="I6" s="80">
        <f>WORKSHEET!I6</f>
        <v>0.12</v>
      </c>
      <c r="J6" s="80">
        <f>WORKSHEET!J6</f>
        <v>0.12</v>
      </c>
      <c r="K6" s="80">
        <f>WORKSHEET!K6</f>
        <v>0.12</v>
      </c>
      <c r="L6" s="80">
        <f>WORKSHEET!L6</f>
        <v>0.12</v>
      </c>
      <c r="M6" s="80">
        <f>WORKSHEET!M6</f>
        <v>0.12</v>
      </c>
      <c r="N6" s="80">
        <f>WORKSHEET!N6</f>
        <v>0.12</v>
      </c>
      <c r="O6" s="80">
        <f>WORKSHEET!O6</f>
        <v>0.12</v>
      </c>
      <c r="P6" s="80">
        <f>WORKSHEET!P6</f>
        <v>0.12</v>
      </c>
      <c r="Q6" s="80">
        <f>WORKSHEET!Q6</f>
        <v>0.12</v>
      </c>
      <c r="R6" s="80">
        <f>WORKSHEET!R6</f>
        <v>0.12</v>
      </c>
      <c r="S6" s="80">
        <f>WORKSHEET!S6</f>
        <v>0.12</v>
      </c>
      <c r="T6" s="80">
        <f>WORKSHEET!T6</f>
        <v>0.12</v>
      </c>
      <c r="U6" s="80">
        <f>WORKSHEET!U6</f>
        <v>0.12</v>
      </c>
      <c r="V6" s="80">
        <f>WORKSHEET!V6</f>
        <v>0.12</v>
      </c>
      <c r="W6" s="80">
        <f>WORKSHEET!W6</f>
        <v>0.12</v>
      </c>
      <c r="X6" s="80">
        <f>WORKSHEET!X6</f>
        <v>0.12</v>
      </c>
      <c r="Y6" s="103">
        <f>WORKSHEET!Y6</f>
        <v>0.12</v>
      </c>
      <c r="Z6" s="124"/>
    </row>
    <row r="7" spans="2:26" x14ac:dyDescent="0.25">
      <c r="E7" s="1"/>
      <c r="G7" s="35"/>
      <c r="Y7" s="3"/>
    </row>
    <row r="8" spans="2:26" x14ac:dyDescent="0.25">
      <c r="E8" s="4"/>
      <c r="F8" s="5" t="s">
        <v>56</v>
      </c>
      <c r="G8" s="6" t="s">
        <v>56</v>
      </c>
      <c r="H8" s="28" t="s">
        <v>3</v>
      </c>
      <c r="I8" s="28" t="s">
        <v>4</v>
      </c>
      <c r="J8" s="28" t="s">
        <v>5</v>
      </c>
      <c r="K8" s="28" t="s">
        <v>19</v>
      </c>
      <c r="L8" s="28" t="s">
        <v>20</v>
      </c>
      <c r="M8" s="28" t="s">
        <v>21</v>
      </c>
      <c r="N8" s="28" t="s">
        <v>22</v>
      </c>
      <c r="O8" s="28" t="s">
        <v>23</v>
      </c>
      <c r="P8" s="28" t="s">
        <v>24</v>
      </c>
      <c r="Q8" s="28" t="s">
        <v>25</v>
      </c>
      <c r="R8" s="28" t="s">
        <v>26</v>
      </c>
      <c r="S8" s="28" t="s">
        <v>27</v>
      </c>
      <c r="T8" s="28" t="s">
        <v>28</v>
      </c>
      <c r="U8" s="28" t="s">
        <v>29</v>
      </c>
      <c r="V8" s="28" t="s">
        <v>30</v>
      </c>
      <c r="W8" s="28" t="s">
        <v>31</v>
      </c>
      <c r="X8" s="28" t="s">
        <v>32</v>
      </c>
      <c r="Y8" s="43" t="s">
        <v>33</v>
      </c>
    </row>
    <row r="9" spans="2:26" x14ac:dyDescent="0.25">
      <c r="E9" s="4"/>
      <c r="F9" s="5" t="s">
        <v>57</v>
      </c>
      <c r="G9" s="6" t="s">
        <v>17</v>
      </c>
      <c r="H9" s="29" t="s">
        <v>34</v>
      </c>
      <c r="I9" s="29" t="s">
        <v>35</v>
      </c>
      <c r="J9" s="30" t="s">
        <v>18</v>
      </c>
      <c r="K9" s="30" t="s">
        <v>36</v>
      </c>
      <c r="L9" s="30" t="s">
        <v>37</v>
      </c>
      <c r="M9" s="30" t="s">
        <v>38</v>
      </c>
      <c r="N9" s="30" t="s">
        <v>39</v>
      </c>
      <c r="O9" s="30" t="s">
        <v>40</v>
      </c>
      <c r="P9" s="30" t="s">
        <v>41</v>
      </c>
      <c r="Q9" s="30" t="s">
        <v>42</v>
      </c>
      <c r="R9" s="30" t="s">
        <v>43</v>
      </c>
      <c r="S9" s="30" t="s">
        <v>44</v>
      </c>
      <c r="T9" s="30" t="s">
        <v>45</v>
      </c>
      <c r="U9" s="30" t="s">
        <v>46</v>
      </c>
      <c r="V9" s="30" t="s">
        <v>47</v>
      </c>
      <c r="W9" s="30" t="s">
        <v>48</v>
      </c>
      <c r="X9" s="30" t="s">
        <v>49</v>
      </c>
      <c r="Y9" s="44" t="s">
        <v>50</v>
      </c>
    </row>
    <row r="10" spans="2:26" x14ac:dyDescent="0.25">
      <c r="E10" s="1"/>
      <c r="G10" s="3"/>
      <c r="Y10" s="3"/>
    </row>
    <row r="11" spans="2:26" x14ac:dyDescent="0.25">
      <c r="B11" s="25" t="s">
        <v>58</v>
      </c>
      <c r="C11" s="55">
        <v>1000000</v>
      </c>
      <c r="E11" s="1" t="s">
        <v>51</v>
      </c>
      <c r="F11" s="12">
        <f>C11*C12</f>
        <v>570000</v>
      </c>
      <c r="G11" s="13">
        <f>F11/12</f>
        <v>47500</v>
      </c>
      <c r="H11" s="45">
        <f t="shared" ref="H11:Y11" si="0">$G$11-($G11*H4)</f>
        <v>47329.394876325088</v>
      </c>
      <c r="I11" s="45">
        <f t="shared" si="0"/>
        <v>47158.789752650177</v>
      </c>
      <c r="J11" s="45">
        <f t="shared" si="0"/>
        <v>46988.184628975265</v>
      </c>
      <c r="K11" s="45">
        <f t="shared" si="0"/>
        <v>46817.579505300353</v>
      </c>
      <c r="L11" s="45">
        <f t="shared" si="0"/>
        <v>46646.974381625441</v>
      </c>
      <c r="M11" s="45">
        <f t="shared" si="0"/>
        <v>46476.36925795053</v>
      </c>
      <c r="N11" s="45">
        <f t="shared" si="0"/>
        <v>46305.764134275618</v>
      </c>
      <c r="O11" s="45">
        <f t="shared" si="0"/>
        <v>46135.159010600706</v>
      </c>
      <c r="P11" s="45">
        <f t="shared" si="0"/>
        <v>45964.553886925794</v>
      </c>
      <c r="Q11" s="45">
        <f t="shared" si="0"/>
        <v>45793.948763250883</v>
      </c>
      <c r="R11" s="45">
        <f t="shared" si="0"/>
        <v>45623.343639575971</v>
      </c>
      <c r="S11" s="45">
        <f t="shared" si="0"/>
        <v>45452.738515901059</v>
      </c>
      <c r="T11" s="45">
        <f t="shared" si="0"/>
        <v>45282.133392226147</v>
      </c>
      <c r="U11" s="45">
        <f t="shared" si="0"/>
        <v>45111.528268551236</v>
      </c>
      <c r="V11" s="45">
        <f t="shared" si="0"/>
        <v>44940.923144876324</v>
      </c>
      <c r="W11" s="45">
        <f t="shared" si="0"/>
        <v>44770.318021201412</v>
      </c>
      <c r="X11" s="45">
        <f t="shared" si="0"/>
        <v>44599.7128975265</v>
      </c>
      <c r="Y11" s="46">
        <f t="shared" si="0"/>
        <v>44429.107773851589</v>
      </c>
    </row>
    <row r="12" spans="2:26" x14ac:dyDescent="0.25">
      <c r="B12" s="25" t="s">
        <v>54</v>
      </c>
      <c r="C12" s="56">
        <v>0.56999999999999995</v>
      </c>
      <c r="E12" s="36" t="s">
        <v>52</v>
      </c>
      <c r="F12" s="24">
        <f>C13*C11</f>
        <v>430000</v>
      </c>
      <c r="G12" s="37">
        <f>F12/12</f>
        <v>35833.333333333336</v>
      </c>
      <c r="H12" s="47">
        <f>$G$12-($G12*H5)</f>
        <v>33972.514619883041</v>
      </c>
      <c r="I12" s="47">
        <f>$G$12-($G12*I5)</f>
        <v>32111.695906432749</v>
      </c>
      <c r="J12" s="47">
        <f t="shared" ref="J12:Y12" si="1">$G$12-($G12*J5)</f>
        <v>30250.877192982458</v>
      </c>
      <c r="K12" s="47">
        <f t="shared" si="1"/>
        <v>28390.058479532163</v>
      </c>
      <c r="L12" s="47">
        <f t="shared" si="1"/>
        <v>26529.239766081871</v>
      </c>
      <c r="M12" s="47">
        <f t="shared" si="1"/>
        <v>24668.42105263158</v>
      </c>
      <c r="N12" s="47">
        <f t="shared" si="1"/>
        <v>22807.602339181292</v>
      </c>
      <c r="O12" s="47">
        <f t="shared" si="1"/>
        <v>20946.783625730994</v>
      </c>
      <c r="P12" s="47">
        <f t="shared" si="1"/>
        <v>19085.964912280702</v>
      </c>
      <c r="Q12" s="47">
        <f t="shared" si="1"/>
        <v>17225.146198830407</v>
      </c>
      <c r="R12" s="47">
        <f t="shared" si="1"/>
        <v>15364.327485380119</v>
      </c>
      <c r="S12" s="47">
        <f t="shared" si="1"/>
        <v>13503.508771929824</v>
      </c>
      <c r="T12" s="47">
        <f t="shared" si="1"/>
        <v>11642.690058479529</v>
      </c>
      <c r="U12" s="47">
        <f t="shared" si="1"/>
        <v>9781.8713450292453</v>
      </c>
      <c r="V12" s="47">
        <f t="shared" si="1"/>
        <v>7921.0526315789502</v>
      </c>
      <c r="W12" s="47">
        <f t="shared" si="1"/>
        <v>6060.2339181286516</v>
      </c>
      <c r="X12" s="47">
        <f t="shared" si="1"/>
        <v>4199.4152046783638</v>
      </c>
      <c r="Y12" s="48">
        <f t="shared" si="1"/>
        <v>2338.5964912280688</v>
      </c>
    </row>
    <row r="13" spans="2:26" x14ac:dyDescent="0.25">
      <c r="B13" s="25" t="s">
        <v>55</v>
      </c>
      <c r="C13" s="56">
        <v>0.43</v>
      </c>
      <c r="E13" s="1" t="s">
        <v>53</v>
      </c>
      <c r="F13" s="12">
        <f>F11+F12</f>
        <v>1000000</v>
      </c>
      <c r="G13" s="13">
        <f>G11+G12</f>
        <v>83333.333333333343</v>
      </c>
      <c r="H13" s="45">
        <f>H11+H12</f>
        <v>81301.909496208129</v>
      </c>
      <c r="I13" s="45">
        <f>I11+I12</f>
        <v>79270.485659082929</v>
      </c>
      <c r="J13" s="45">
        <f t="shared" ref="J13:Y13" si="2">J11+J12</f>
        <v>77239.06182195773</v>
      </c>
      <c r="K13" s="45">
        <f t="shared" si="2"/>
        <v>75207.637984832516</v>
      </c>
      <c r="L13" s="45">
        <f t="shared" si="2"/>
        <v>73176.214147707316</v>
      </c>
      <c r="M13" s="45">
        <f t="shared" si="2"/>
        <v>71144.790310582117</v>
      </c>
      <c r="N13" s="45">
        <f t="shared" si="2"/>
        <v>69113.366473456903</v>
      </c>
      <c r="O13" s="45">
        <f t="shared" si="2"/>
        <v>67081.942636331703</v>
      </c>
      <c r="P13" s="45">
        <f t="shared" si="2"/>
        <v>65050.518799206497</v>
      </c>
      <c r="Q13" s="45">
        <f t="shared" si="2"/>
        <v>63019.09496208129</v>
      </c>
      <c r="R13" s="45">
        <f t="shared" si="2"/>
        <v>60987.67112495609</v>
      </c>
      <c r="S13" s="45">
        <f t="shared" si="2"/>
        <v>58956.247287830884</v>
      </c>
      <c r="T13" s="45">
        <f t="shared" si="2"/>
        <v>56924.823450705677</v>
      </c>
      <c r="U13" s="45">
        <f t="shared" si="2"/>
        <v>54893.399613580477</v>
      </c>
      <c r="V13" s="45">
        <f t="shared" si="2"/>
        <v>52861.975776455278</v>
      </c>
      <c r="W13" s="45">
        <f t="shared" si="2"/>
        <v>50830.551939330064</v>
      </c>
      <c r="X13" s="45">
        <f t="shared" si="2"/>
        <v>48799.128102204864</v>
      </c>
      <c r="Y13" s="46">
        <f t="shared" si="2"/>
        <v>46767.704265079657</v>
      </c>
    </row>
    <row r="14" spans="2:26" x14ac:dyDescent="0.25">
      <c r="B14" s="25"/>
      <c r="C14" s="25"/>
      <c r="E14" s="1"/>
      <c r="G14" s="3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</row>
    <row r="15" spans="2:26" x14ac:dyDescent="0.25">
      <c r="B15" s="25" t="s">
        <v>59</v>
      </c>
      <c r="C15" s="57">
        <v>200000</v>
      </c>
      <c r="E15" s="1" t="s">
        <v>59</v>
      </c>
      <c r="F15" s="24">
        <f>C15</f>
        <v>200000</v>
      </c>
      <c r="G15" s="37">
        <f>F15/12</f>
        <v>16666.666666666668</v>
      </c>
      <c r="H15" s="47">
        <f>$G$15-($G15*H6)</f>
        <v>14666.666666666668</v>
      </c>
      <c r="I15" s="47">
        <f t="shared" ref="I15:Y15" si="3">$G$15-($G15*I6)</f>
        <v>14666.666666666668</v>
      </c>
      <c r="J15" s="47">
        <f t="shared" si="3"/>
        <v>14666.666666666668</v>
      </c>
      <c r="K15" s="47">
        <f t="shared" si="3"/>
        <v>14666.666666666668</v>
      </c>
      <c r="L15" s="47">
        <f t="shared" si="3"/>
        <v>14666.666666666668</v>
      </c>
      <c r="M15" s="47">
        <f t="shared" si="3"/>
        <v>14666.666666666668</v>
      </c>
      <c r="N15" s="47">
        <f t="shared" si="3"/>
        <v>14666.666666666668</v>
      </c>
      <c r="O15" s="47">
        <f t="shared" si="3"/>
        <v>14666.666666666668</v>
      </c>
      <c r="P15" s="47">
        <f t="shared" si="3"/>
        <v>14666.666666666668</v>
      </c>
      <c r="Q15" s="47">
        <f t="shared" si="3"/>
        <v>14666.666666666668</v>
      </c>
      <c r="R15" s="47">
        <f t="shared" si="3"/>
        <v>14666.666666666668</v>
      </c>
      <c r="S15" s="47">
        <f t="shared" si="3"/>
        <v>14666.666666666668</v>
      </c>
      <c r="T15" s="47">
        <f t="shared" si="3"/>
        <v>14666.666666666668</v>
      </c>
      <c r="U15" s="47">
        <f t="shared" si="3"/>
        <v>14666.666666666668</v>
      </c>
      <c r="V15" s="47">
        <f t="shared" si="3"/>
        <v>14666.666666666668</v>
      </c>
      <c r="W15" s="47">
        <f t="shared" si="3"/>
        <v>14666.666666666668</v>
      </c>
      <c r="X15" s="47">
        <f t="shared" si="3"/>
        <v>14666.666666666668</v>
      </c>
      <c r="Y15" s="48">
        <f t="shared" si="3"/>
        <v>14666.666666666668</v>
      </c>
    </row>
    <row r="16" spans="2:26" x14ac:dyDescent="0.25">
      <c r="B16" s="25"/>
      <c r="C16" s="25"/>
      <c r="E16" s="1"/>
      <c r="G16" s="3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</row>
    <row r="17" spans="2:25" x14ac:dyDescent="0.25">
      <c r="B17" s="122" t="s">
        <v>60</v>
      </c>
      <c r="C17" s="123">
        <f>C11+C15</f>
        <v>1200000</v>
      </c>
      <c r="E17" s="40" t="s">
        <v>6</v>
      </c>
      <c r="F17" s="151">
        <f t="shared" ref="F17:Y17" si="4">F13+F15</f>
        <v>1200000</v>
      </c>
      <c r="G17" s="152">
        <f t="shared" si="4"/>
        <v>100000.00000000001</v>
      </c>
      <c r="H17" s="151">
        <f>H13+H15</f>
        <v>95968.576162874801</v>
      </c>
      <c r="I17" s="151">
        <f t="shared" si="4"/>
        <v>93937.152325749601</v>
      </c>
      <c r="J17" s="151">
        <f t="shared" si="4"/>
        <v>91905.728488624402</v>
      </c>
      <c r="K17" s="151">
        <f t="shared" si="4"/>
        <v>89874.304651499187</v>
      </c>
      <c r="L17" s="151">
        <f t="shared" si="4"/>
        <v>87842.880814373988</v>
      </c>
      <c r="M17" s="151">
        <f t="shared" si="4"/>
        <v>85811.456977248788</v>
      </c>
      <c r="N17" s="151">
        <f t="shared" si="4"/>
        <v>83780.033140123574</v>
      </c>
      <c r="O17" s="151">
        <f t="shared" si="4"/>
        <v>81748.609302998375</v>
      </c>
      <c r="P17" s="151">
        <f t="shared" si="4"/>
        <v>79717.185465873161</v>
      </c>
      <c r="Q17" s="151">
        <f t="shared" si="4"/>
        <v>77685.761628747961</v>
      </c>
      <c r="R17" s="151">
        <f t="shared" si="4"/>
        <v>75654.337791622762</v>
      </c>
      <c r="S17" s="151">
        <f t="shared" si="4"/>
        <v>73622.913954497548</v>
      </c>
      <c r="T17" s="151">
        <f t="shared" si="4"/>
        <v>71591.490117372348</v>
      </c>
      <c r="U17" s="151">
        <f t="shared" si="4"/>
        <v>69560.066280247149</v>
      </c>
      <c r="V17" s="151">
        <f t="shared" si="4"/>
        <v>67528.642443121949</v>
      </c>
      <c r="W17" s="151">
        <f t="shared" si="4"/>
        <v>65497.218605996735</v>
      </c>
      <c r="X17" s="151">
        <f t="shared" si="4"/>
        <v>63465.794768871536</v>
      </c>
      <c r="Y17" s="152">
        <f t="shared" si="4"/>
        <v>61434.370931746322</v>
      </c>
    </row>
    <row r="18" spans="2:25" x14ac:dyDescent="0.25">
      <c r="B18" s="25"/>
      <c r="C18" s="25"/>
      <c r="E18" s="1"/>
      <c r="F18" s="9"/>
      <c r="G18" s="10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</row>
    <row r="19" spans="2:25" x14ac:dyDescent="0.25">
      <c r="B19" s="27" t="s">
        <v>61</v>
      </c>
      <c r="C19" s="153">
        <f>WORKSHEET!C3</f>
        <v>500</v>
      </c>
      <c r="D19" s="21"/>
      <c r="E19" s="1" t="s">
        <v>0</v>
      </c>
      <c r="F19" s="58">
        <v>120000</v>
      </c>
      <c r="G19" s="8">
        <f>F19/12</f>
        <v>10000</v>
      </c>
      <c r="H19" s="45">
        <f t="shared" ref="H19:Y19" si="5">$G$19</f>
        <v>10000</v>
      </c>
      <c r="I19" s="45">
        <f t="shared" si="5"/>
        <v>10000</v>
      </c>
      <c r="J19" s="45">
        <f t="shared" si="5"/>
        <v>10000</v>
      </c>
      <c r="K19" s="45">
        <f t="shared" si="5"/>
        <v>10000</v>
      </c>
      <c r="L19" s="45">
        <f t="shared" si="5"/>
        <v>10000</v>
      </c>
      <c r="M19" s="45">
        <f t="shared" si="5"/>
        <v>10000</v>
      </c>
      <c r="N19" s="45">
        <f t="shared" si="5"/>
        <v>10000</v>
      </c>
      <c r="O19" s="45">
        <f t="shared" si="5"/>
        <v>10000</v>
      </c>
      <c r="P19" s="45">
        <f t="shared" si="5"/>
        <v>10000</v>
      </c>
      <c r="Q19" s="45">
        <f t="shared" si="5"/>
        <v>10000</v>
      </c>
      <c r="R19" s="45">
        <f t="shared" si="5"/>
        <v>10000</v>
      </c>
      <c r="S19" s="45">
        <f t="shared" si="5"/>
        <v>10000</v>
      </c>
      <c r="T19" s="45">
        <f t="shared" si="5"/>
        <v>10000</v>
      </c>
      <c r="U19" s="45">
        <f t="shared" si="5"/>
        <v>10000</v>
      </c>
      <c r="V19" s="45">
        <f t="shared" si="5"/>
        <v>10000</v>
      </c>
      <c r="W19" s="45">
        <f t="shared" si="5"/>
        <v>10000</v>
      </c>
      <c r="X19" s="45">
        <f t="shared" si="5"/>
        <v>10000</v>
      </c>
      <c r="Y19" s="46">
        <f t="shared" si="5"/>
        <v>10000</v>
      </c>
    </row>
    <row r="20" spans="2:25" x14ac:dyDescent="0.25">
      <c r="B20" s="25" t="s">
        <v>62</v>
      </c>
      <c r="C20" s="26">
        <f>(C12*C11)/C19</f>
        <v>1140</v>
      </c>
      <c r="E20" s="1" t="s">
        <v>1</v>
      </c>
      <c r="F20" s="58">
        <v>300000</v>
      </c>
      <c r="G20" s="8">
        <f>F20/12</f>
        <v>25000</v>
      </c>
      <c r="H20" s="45">
        <f t="shared" ref="H20:Y20" si="6">$G$20</f>
        <v>25000</v>
      </c>
      <c r="I20" s="45">
        <f t="shared" si="6"/>
        <v>25000</v>
      </c>
      <c r="J20" s="45">
        <f t="shared" si="6"/>
        <v>25000</v>
      </c>
      <c r="K20" s="45">
        <f t="shared" si="6"/>
        <v>25000</v>
      </c>
      <c r="L20" s="45">
        <f t="shared" si="6"/>
        <v>25000</v>
      </c>
      <c r="M20" s="45">
        <f t="shared" si="6"/>
        <v>25000</v>
      </c>
      <c r="N20" s="45">
        <f t="shared" si="6"/>
        <v>25000</v>
      </c>
      <c r="O20" s="45">
        <f t="shared" si="6"/>
        <v>25000</v>
      </c>
      <c r="P20" s="45">
        <f t="shared" si="6"/>
        <v>25000</v>
      </c>
      <c r="Q20" s="45">
        <f t="shared" si="6"/>
        <v>25000</v>
      </c>
      <c r="R20" s="45">
        <f t="shared" si="6"/>
        <v>25000</v>
      </c>
      <c r="S20" s="45">
        <f t="shared" si="6"/>
        <v>25000</v>
      </c>
      <c r="T20" s="45">
        <f t="shared" si="6"/>
        <v>25000</v>
      </c>
      <c r="U20" s="45">
        <f t="shared" si="6"/>
        <v>25000</v>
      </c>
      <c r="V20" s="45">
        <f t="shared" si="6"/>
        <v>25000</v>
      </c>
      <c r="W20" s="45">
        <f t="shared" si="6"/>
        <v>25000</v>
      </c>
      <c r="X20" s="45">
        <f t="shared" si="6"/>
        <v>25000</v>
      </c>
      <c r="Y20" s="46">
        <f t="shared" si="6"/>
        <v>25000</v>
      </c>
    </row>
    <row r="21" spans="2:25" x14ac:dyDescent="0.25">
      <c r="B21" s="25"/>
      <c r="C21" s="25"/>
      <c r="E21" s="36" t="s">
        <v>7</v>
      </c>
      <c r="F21" s="59">
        <v>240000</v>
      </c>
      <c r="G21" s="11">
        <f>F21/12</f>
        <v>20000</v>
      </c>
      <c r="H21" s="47">
        <f t="shared" ref="H21:Y21" si="7">$G$21</f>
        <v>20000</v>
      </c>
      <c r="I21" s="47">
        <f t="shared" si="7"/>
        <v>20000</v>
      </c>
      <c r="J21" s="47">
        <f t="shared" si="7"/>
        <v>20000</v>
      </c>
      <c r="K21" s="47">
        <f t="shared" si="7"/>
        <v>20000</v>
      </c>
      <c r="L21" s="47">
        <f t="shared" si="7"/>
        <v>20000</v>
      </c>
      <c r="M21" s="47">
        <f t="shared" si="7"/>
        <v>20000</v>
      </c>
      <c r="N21" s="47">
        <f t="shared" si="7"/>
        <v>20000</v>
      </c>
      <c r="O21" s="47">
        <f t="shared" si="7"/>
        <v>20000</v>
      </c>
      <c r="P21" s="47">
        <f t="shared" si="7"/>
        <v>20000</v>
      </c>
      <c r="Q21" s="47">
        <f t="shared" si="7"/>
        <v>20000</v>
      </c>
      <c r="R21" s="47">
        <f t="shared" si="7"/>
        <v>20000</v>
      </c>
      <c r="S21" s="47">
        <f t="shared" si="7"/>
        <v>20000</v>
      </c>
      <c r="T21" s="47">
        <f t="shared" si="7"/>
        <v>20000</v>
      </c>
      <c r="U21" s="47">
        <f t="shared" si="7"/>
        <v>20000</v>
      </c>
      <c r="V21" s="47">
        <f t="shared" si="7"/>
        <v>20000</v>
      </c>
      <c r="W21" s="47">
        <f t="shared" si="7"/>
        <v>20000</v>
      </c>
      <c r="X21" s="47">
        <f t="shared" si="7"/>
        <v>20000</v>
      </c>
      <c r="Y21" s="48">
        <f t="shared" si="7"/>
        <v>20000</v>
      </c>
    </row>
    <row r="22" spans="2:25" x14ac:dyDescent="0.25">
      <c r="B22" s="27" t="s">
        <v>63</v>
      </c>
      <c r="C22" s="153">
        <f>WORKSHEET!B3</f>
        <v>3604</v>
      </c>
      <c r="E22" s="38" t="s">
        <v>2</v>
      </c>
      <c r="F22" s="12">
        <f t="shared" ref="F22:Y22" si="8">SUM(F19:F21)</f>
        <v>660000</v>
      </c>
      <c r="G22" s="13">
        <f t="shared" si="8"/>
        <v>55000</v>
      </c>
      <c r="H22" s="51">
        <f t="shared" si="8"/>
        <v>55000</v>
      </c>
      <c r="I22" s="51">
        <f t="shared" si="8"/>
        <v>55000</v>
      </c>
      <c r="J22" s="51">
        <f t="shared" si="8"/>
        <v>55000</v>
      </c>
      <c r="K22" s="51">
        <f t="shared" si="8"/>
        <v>55000</v>
      </c>
      <c r="L22" s="51">
        <f t="shared" si="8"/>
        <v>55000</v>
      </c>
      <c r="M22" s="51">
        <f t="shared" si="8"/>
        <v>55000</v>
      </c>
      <c r="N22" s="51">
        <f t="shared" si="8"/>
        <v>55000</v>
      </c>
      <c r="O22" s="51">
        <f t="shared" si="8"/>
        <v>55000</v>
      </c>
      <c r="P22" s="51">
        <f t="shared" si="8"/>
        <v>55000</v>
      </c>
      <c r="Q22" s="51">
        <f t="shared" si="8"/>
        <v>55000</v>
      </c>
      <c r="R22" s="51">
        <f t="shared" si="8"/>
        <v>55000</v>
      </c>
      <c r="S22" s="51">
        <f t="shared" si="8"/>
        <v>55000</v>
      </c>
      <c r="T22" s="51">
        <f t="shared" si="8"/>
        <v>55000</v>
      </c>
      <c r="U22" s="51">
        <f t="shared" si="8"/>
        <v>55000</v>
      </c>
      <c r="V22" s="51">
        <f t="shared" si="8"/>
        <v>55000</v>
      </c>
      <c r="W22" s="51">
        <f t="shared" si="8"/>
        <v>55000</v>
      </c>
      <c r="X22" s="51">
        <f t="shared" si="8"/>
        <v>55000</v>
      </c>
      <c r="Y22" s="52">
        <f t="shared" si="8"/>
        <v>55000</v>
      </c>
    </row>
    <row r="23" spans="2:25" x14ac:dyDescent="0.25">
      <c r="B23" s="25" t="s">
        <v>64</v>
      </c>
      <c r="C23" s="26">
        <f>(C13*C11)/C22</f>
        <v>119.3118756936737</v>
      </c>
      <c r="E23" s="1"/>
      <c r="F23" s="9"/>
      <c r="G23" s="10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</row>
    <row r="24" spans="2:25" x14ac:dyDescent="0.25">
      <c r="B24" s="25"/>
      <c r="C24" s="25"/>
      <c r="E24" s="1" t="s">
        <v>8</v>
      </c>
      <c r="F24" s="58">
        <v>66000</v>
      </c>
      <c r="G24" s="8">
        <f>F24/12</f>
        <v>5500</v>
      </c>
      <c r="H24" s="45">
        <f t="shared" ref="H24:Y24" si="9">$G$24</f>
        <v>5500</v>
      </c>
      <c r="I24" s="45">
        <f t="shared" si="9"/>
        <v>5500</v>
      </c>
      <c r="J24" s="45">
        <f t="shared" si="9"/>
        <v>5500</v>
      </c>
      <c r="K24" s="45">
        <f t="shared" si="9"/>
        <v>5500</v>
      </c>
      <c r="L24" s="45">
        <f t="shared" si="9"/>
        <v>5500</v>
      </c>
      <c r="M24" s="45">
        <f t="shared" si="9"/>
        <v>5500</v>
      </c>
      <c r="N24" s="45">
        <f t="shared" si="9"/>
        <v>5500</v>
      </c>
      <c r="O24" s="45">
        <f t="shared" si="9"/>
        <v>5500</v>
      </c>
      <c r="P24" s="45">
        <f t="shared" si="9"/>
        <v>5500</v>
      </c>
      <c r="Q24" s="45">
        <f t="shared" si="9"/>
        <v>5500</v>
      </c>
      <c r="R24" s="45">
        <f t="shared" si="9"/>
        <v>5500</v>
      </c>
      <c r="S24" s="45">
        <f t="shared" si="9"/>
        <v>5500</v>
      </c>
      <c r="T24" s="45">
        <f t="shared" si="9"/>
        <v>5500</v>
      </c>
      <c r="U24" s="45">
        <f t="shared" si="9"/>
        <v>5500</v>
      </c>
      <c r="V24" s="45">
        <f t="shared" si="9"/>
        <v>5500</v>
      </c>
      <c r="W24" s="45">
        <f t="shared" si="9"/>
        <v>5500</v>
      </c>
      <c r="X24" s="45">
        <f t="shared" si="9"/>
        <v>5500</v>
      </c>
      <c r="Y24" s="46">
        <f t="shared" si="9"/>
        <v>5500</v>
      </c>
    </row>
    <row r="25" spans="2:25" x14ac:dyDescent="0.25">
      <c r="B25" s="25"/>
      <c r="C25" s="25"/>
      <c r="E25" s="36" t="s">
        <v>9</v>
      </c>
      <c r="F25" s="59">
        <v>49500</v>
      </c>
      <c r="G25" s="11">
        <f>F25/12</f>
        <v>4125</v>
      </c>
      <c r="H25" s="47">
        <f t="shared" ref="H25:Y25" si="10">$G$25</f>
        <v>4125</v>
      </c>
      <c r="I25" s="47">
        <f t="shared" si="10"/>
        <v>4125</v>
      </c>
      <c r="J25" s="47">
        <f t="shared" si="10"/>
        <v>4125</v>
      </c>
      <c r="K25" s="47">
        <f t="shared" si="10"/>
        <v>4125</v>
      </c>
      <c r="L25" s="47">
        <f t="shared" si="10"/>
        <v>4125</v>
      </c>
      <c r="M25" s="47">
        <f t="shared" si="10"/>
        <v>4125</v>
      </c>
      <c r="N25" s="47">
        <f t="shared" si="10"/>
        <v>4125</v>
      </c>
      <c r="O25" s="47">
        <f t="shared" si="10"/>
        <v>4125</v>
      </c>
      <c r="P25" s="47">
        <f t="shared" si="10"/>
        <v>4125</v>
      </c>
      <c r="Q25" s="47">
        <f t="shared" si="10"/>
        <v>4125</v>
      </c>
      <c r="R25" s="47">
        <f t="shared" si="10"/>
        <v>4125</v>
      </c>
      <c r="S25" s="47">
        <f t="shared" si="10"/>
        <v>4125</v>
      </c>
      <c r="T25" s="47">
        <f t="shared" si="10"/>
        <v>4125</v>
      </c>
      <c r="U25" s="47">
        <f t="shared" si="10"/>
        <v>4125</v>
      </c>
      <c r="V25" s="47">
        <f t="shared" si="10"/>
        <v>4125</v>
      </c>
      <c r="W25" s="47">
        <f t="shared" si="10"/>
        <v>4125</v>
      </c>
      <c r="X25" s="47">
        <f t="shared" si="10"/>
        <v>4125</v>
      </c>
      <c r="Y25" s="48">
        <f t="shared" si="10"/>
        <v>4125</v>
      </c>
    </row>
    <row r="26" spans="2:25" x14ac:dyDescent="0.25">
      <c r="B26" s="25"/>
      <c r="C26" s="25"/>
      <c r="E26" s="38" t="s">
        <v>10</v>
      </c>
      <c r="F26" s="12">
        <f t="shared" ref="F26:Y26" si="11">SUM(F24:F25)</f>
        <v>115500</v>
      </c>
      <c r="G26" s="13">
        <f t="shared" si="11"/>
        <v>9625</v>
      </c>
      <c r="H26" s="51">
        <f t="shared" si="11"/>
        <v>9625</v>
      </c>
      <c r="I26" s="51">
        <f t="shared" si="11"/>
        <v>9625</v>
      </c>
      <c r="J26" s="51">
        <f t="shared" si="11"/>
        <v>9625</v>
      </c>
      <c r="K26" s="51">
        <f t="shared" si="11"/>
        <v>9625</v>
      </c>
      <c r="L26" s="51">
        <f t="shared" si="11"/>
        <v>9625</v>
      </c>
      <c r="M26" s="51">
        <f t="shared" si="11"/>
        <v>9625</v>
      </c>
      <c r="N26" s="51">
        <f t="shared" si="11"/>
        <v>9625</v>
      </c>
      <c r="O26" s="51">
        <f t="shared" si="11"/>
        <v>9625</v>
      </c>
      <c r="P26" s="51">
        <f t="shared" si="11"/>
        <v>9625</v>
      </c>
      <c r="Q26" s="51">
        <f t="shared" si="11"/>
        <v>9625</v>
      </c>
      <c r="R26" s="51">
        <f t="shared" si="11"/>
        <v>9625</v>
      </c>
      <c r="S26" s="51">
        <f t="shared" si="11"/>
        <v>9625</v>
      </c>
      <c r="T26" s="51">
        <f t="shared" si="11"/>
        <v>9625</v>
      </c>
      <c r="U26" s="51">
        <f t="shared" si="11"/>
        <v>9625</v>
      </c>
      <c r="V26" s="51">
        <f t="shared" si="11"/>
        <v>9625</v>
      </c>
      <c r="W26" s="51">
        <f t="shared" si="11"/>
        <v>9625</v>
      </c>
      <c r="X26" s="51">
        <f t="shared" si="11"/>
        <v>9625</v>
      </c>
      <c r="Y26" s="52">
        <f t="shared" si="11"/>
        <v>9625</v>
      </c>
    </row>
    <row r="27" spans="2:25" x14ac:dyDescent="0.25">
      <c r="B27" s="25"/>
      <c r="C27" s="25"/>
      <c r="E27" s="1"/>
      <c r="F27" s="9"/>
      <c r="G27" s="10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4"/>
    </row>
    <row r="28" spans="2:25" x14ac:dyDescent="0.25">
      <c r="B28" s="25"/>
      <c r="C28" s="25"/>
      <c r="E28" s="39" t="s">
        <v>11</v>
      </c>
      <c r="F28" s="58">
        <v>60000</v>
      </c>
      <c r="G28" s="8">
        <f>F28/12</f>
        <v>5000</v>
      </c>
      <c r="H28" s="45">
        <f t="shared" ref="H28:Y28" si="12">$G$28</f>
        <v>5000</v>
      </c>
      <c r="I28" s="45">
        <f t="shared" si="12"/>
        <v>5000</v>
      </c>
      <c r="J28" s="45">
        <f t="shared" si="12"/>
        <v>5000</v>
      </c>
      <c r="K28" s="45">
        <f t="shared" si="12"/>
        <v>5000</v>
      </c>
      <c r="L28" s="45">
        <f t="shared" si="12"/>
        <v>5000</v>
      </c>
      <c r="M28" s="45">
        <f t="shared" si="12"/>
        <v>5000</v>
      </c>
      <c r="N28" s="45">
        <f t="shared" si="12"/>
        <v>5000</v>
      </c>
      <c r="O28" s="45">
        <f t="shared" si="12"/>
        <v>5000</v>
      </c>
      <c r="P28" s="45">
        <f t="shared" si="12"/>
        <v>5000</v>
      </c>
      <c r="Q28" s="45">
        <f t="shared" si="12"/>
        <v>5000</v>
      </c>
      <c r="R28" s="45">
        <f t="shared" si="12"/>
        <v>5000</v>
      </c>
      <c r="S28" s="45">
        <f t="shared" si="12"/>
        <v>5000</v>
      </c>
      <c r="T28" s="45">
        <f t="shared" si="12"/>
        <v>5000</v>
      </c>
      <c r="U28" s="45">
        <f t="shared" si="12"/>
        <v>5000</v>
      </c>
      <c r="V28" s="45">
        <f t="shared" si="12"/>
        <v>5000</v>
      </c>
      <c r="W28" s="45">
        <f t="shared" si="12"/>
        <v>5000</v>
      </c>
      <c r="X28" s="45">
        <f t="shared" si="12"/>
        <v>5000</v>
      </c>
      <c r="Y28" s="46">
        <f t="shared" si="12"/>
        <v>5000</v>
      </c>
    </row>
    <row r="29" spans="2:25" x14ac:dyDescent="0.25">
      <c r="B29" s="25"/>
      <c r="C29" s="25"/>
      <c r="E29" s="1"/>
      <c r="F29" s="9"/>
      <c r="G29" s="10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/>
    </row>
    <row r="30" spans="2:25" x14ac:dyDescent="0.25">
      <c r="B30" s="25"/>
      <c r="C30" s="25"/>
      <c r="E30" s="39" t="s">
        <v>12</v>
      </c>
      <c r="F30" s="58">
        <v>216000</v>
      </c>
      <c r="G30" s="8">
        <f>F30/12</f>
        <v>18000</v>
      </c>
      <c r="H30" s="45">
        <f t="shared" ref="H30:Y30" si="13">$G$30</f>
        <v>18000</v>
      </c>
      <c r="I30" s="45">
        <f t="shared" si="13"/>
        <v>18000</v>
      </c>
      <c r="J30" s="45">
        <f t="shared" si="13"/>
        <v>18000</v>
      </c>
      <c r="K30" s="45">
        <f t="shared" si="13"/>
        <v>18000</v>
      </c>
      <c r="L30" s="45">
        <f t="shared" si="13"/>
        <v>18000</v>
      </c>
      <c r="M30" s="45">
        <f t="shared" si="13"/>
        <v>18000</v>
      </c>
      <c r="N30" s="45">
        <f t="shared" si="13"/>
        <v>18000</v>
      </c>
      <c r="O30" s="45">
        <f t="shared" si="13"/>
        <v>18000</v>
      </c>
      <c r="P30" s="45">
        <f t="shared" si="13"/>
        <v>18000</v>
      </c>
      <c r="Q30" s="45">
        <f t="shared" si="13"/>
        <v>18000</v>
      </c>
      <c r="R30" s="45">
        <f t="shared" si="13"/>
        <v>18000</v>
      </c>
      <c r="S30" s="45">
        <f t="shared" si="13"/>
        <v>18000</v>
      </c>
      <c r="T30" s="45">
        <f t="shared" si="13"/>
        <v>18000</v>
      </c>
      <c r="U30" s="45">
        <f t="shared" si="13"/>
        <v>18000</v>
      </c>
      <c r="V30" s="45">
        <f t="shared" si="13"/>
        <v>18000</v>
      </c>
      <c r="W30" s="45">
        <f t="shared" si="13"/>
        <v>18000</v>
      </c>
      <c r="X30" s="45">
        <f t="shared" si="13"/>
        <v>18000</v>
      </c>
      <c r="Y30" s="46">
        <f t="shared" si="13"/>
        <v>18000</v>
      </c>
    </row>
    <row r="31" spans="2:25" x14ac:dyDescent="0.25">
      <c r="B31" s="25"/>
      <c r="C31" s="25"/>
      <c r="E31" s="1"/>
      <c r="F31" s="9"/>
      <c r="G31" s="1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4"/>
    </row>
    <row r="32" spans="2:25" x14ac:dyDescent="0.25">
      <c r="B32" s="25"/>
      <c r="C32" s="25"/>
      <c r="E32" s="39" t="s">
        <v>13</v>
      </c>
      <c r="F32" s="58">
        <v>48000</v>
      </c>
      <c r="G32" s="8">
        <f>F32/12</f>
        <v>4000</v>
      </c>
      <c r="H32" s="45">
        <f t="shared" ref="H32:Y32" si="14">$G$32</f>
        <v>4000</v>
      </c>
      <c r="I32" s="45">
        <f t="shared" si="14"/>
        <v>4000</v>
      </c>
      <c r="J32" s="45">
        <f t="shared" si="14"/>
        <v>4000</v>
      </c>
      <c r="K32" s="45">
        <f t="shared" si="14"/>
        <v>4000</v>
      </c>
      <c r="L32" s="45">
        <f t="shared" si="14"/>
        <v>4000</v>
      </c>
      <c r="M32" s="45">
        <f t="shared" si="14"/>
        <v>4000</v>
      </c>
      <c r="N32" s="45">
        <f t="shared" si="14"/>
        <v>4000</v>
      </c>
      <c r="O32" s="45">
        <f t="shared" si="14"/>
        <v>4000</v>
      </c>
      <c r="P32" s="45">
        <f t="shared" si="14"/>
        <v>4000</v>
      </c>
      <c r="Q32" s="45">
        <f t="shared" si="14"/>
        <v>4000</v>
      </c>
      <c r="R32" s="45">
        <f t="shared" si="14"/>
        <v>4000</v>
      </c>
      <c r="S32" s="45">
        <f t="shared" si="14"/>
        <v>4000</v>
      </c>
      <c r="T32" s="45">
        <f t="shared" si="14"/>
        <v>4000</v>
      </c>
      <c r="U32" s="45">
        <f t="shared" si="14"/>
        <v>4000</v>
      </c>
      <c r="V32" s="45">
        <f t="shared" si="14"/>
        <v>4000</v>
      </c>
      <c r="W32" s="45">
        <f t="shared" si="14"/>
        <v>4000</v>
      </c>
      <c r="X32" s="45">
        <f t="shared" si="14"/>
        <v>4000</v>
      </c>
      <c r="Y32" s="46">
        <f t="shared" si="14"/>
        <v>4000</v>
      </c>
    </row>
    <row r="33" spans="2:25" x14ac:dyDescent="0.25">
      <c r="B33" s="25"/>
      <c r="C33" s="25"/>
      <c r="E33" s="1"/>
      <c r="F33" s="9"/>
      <c r="G33" s="10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4"/>
    </row>
    <row r="34" spans="2:25" x14ac:dyDescent="0.25">
      <c r="B34" s="25"/>
      <c r="C34" s="25"/>
      <c r="E34" s="38" t="s">
        <v>14</v>
      </c>
      <c r="F34" s="12">
        <f t="shared" ref="F34:Y34" si="15">F22+F26+F28+F30+F32</f>
        <v>1099500</v>
      </c>
      <c r="G34" s="13">
        <f t="shared" si="15"/>
        <v>91625</v>
      </c>
      <c r="H34" s="51">
        <f t="shared" si="15"/>
        <v>91625</v>
      </c>
      <c r="I34" s="51">
        <f t="shared" si="15"/>
        <v>91625</v>
      </c>
      <c r="J34" s="51">
        <f t="shared" si="15"/>
        <v>91625</v>
      </c>
      <c r="K34" s="51">
        <f t="shared" si="15"/>
        <v>91625</v>
      </c>
      <c r="L34" s="51">
        <f t="shared" si="15"/>
        <v>91625</v>
      </c>
      <c r="M34" s="51">
        <f t="shared" si="15"/>
        <v>91625</v>
      </c>
      <c r="N34" s="51">
        <f t="shared" si="15"/>
        <v>91625</v>
      </c>
      <c r="O34" s="51">
        <f t="shared" si="15"/>
        <v>91625</v>
      </c>
      <c r="P34" s="51">
        <f t="shared" si="15"/>
        <v>91625</v>
      </c>
      <c r="Q34" s="51">
        <f t="shared" si="15"/>
        <v>91625</v>
      </c>
      <c r="R34" s="51">
        <f t="shared" si="15"/>
        <v>91625</v>
      </c>
      <c r="S34" s="51">
        <f t="shared" si="15"/>
        <v>91625</v>
      </c>
      <c r="T34" s="51">
        <f t="shared" si="15"/>
        <v>91625</v>
      </c>
      <c r="U34" s="51">
        <f t="shared" si="15"/>
        <v>91625</v>
      </c>
      <c r="V34" s="51">
        <f t="shared" si="15"/>
        <v>91625</v>
      </c>
      <c r="W34" s="51">
        <f t="shared" si="15"/>
        <v>91625</v>
      </c>
      <c r="X34" s="51">
        <f t="shared" si="15"/>
        <v>91625</v>
      </c>
      <c r="Y34" s="52">
        <f t="shared" si="15"/>
        <v>91625</v>
      </c>
    </row>
    <row r="35" spans="2:25" x14ac:dyDescent="0.25">
      <c r="B35" s="25"/>
      <c r="C35" s="25"/>
      <c r="E35" s="1"/>
      <c r="F35" s="9"/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</row>
    <row r="36" spans="2:25" x14ac:dyDescent="0.25">
      <c r="B36" s="25"/>
      <c r="C36" s="25"/>
      <c r="E36" s="40" t="s">
        <v>15</v>
      </c>
      <c r="F36" s="14">
        <f t="shared" ref="F36:Y36" si="16">F17-F34</f>
        <v>100500</v>
      </c>
      <c r="G36" s="15">
        <f t="shared" si="16"/>
        <v>8375.0000000000146</v>
      </c>
      <c r="H36" s="14">
        <f t="shared" si="16"/>
        <v>4343.5761628748005</v>
      </c>
      <c r="I36" s="14">
        <f t="shared" si="16"/>
        <v>2312.152325749601</v>
      </c>
      <c r="J36" s="14">
        <f t="shared" si="16"/>
        <v>280.72848862440151</v>
      </c>
      <c r="K36" s="14">
        <f t="shared" si="16"/>
        <v>-1750.6953485008125</v>
      </c>
      <c r="L36" s="14">
        <f t="shared" si="16"/>
        <v>-3782.119185626012</v>
      </c>
      <c r="M36" s="14">
        <f t="shared" si="16"/>
        <v>-5813.5430227512115</v>
      </c>
      <c r="N36" s="14">
        <f t="shared" si="16"/>
        <v>-7844.9668598764256</v>
      </c>
      <c r="O36" s="14">
        <f t="shared" si="16"/>
        <v>-9876.3906970016251</v>
      </c>
      <c r="P36" s="14">
        <f t="shared" si="16"/>
        <v>-11907.814534126839</v>
      </c>
      <c r="Q36" s="14">
        <f t="shared" si="16"/>
        <v>-13939.238371252039</v>
      </c>
      <c r="R36" s="14">
        <f t="shared" si="16"/>
        <v>-15970.662208377238</v>
      </c>
      <c r="S36" s="14">
        <f t="shared" si="16"/>
        <v>-18002.086045502452</v>
      </c>
      <c r="T36" s="14">
        <f t="shared" si="16"/>
        <v>-20033.509882627652</v>
      </c>
      <c r="U36" s="14">
        <f t="shared" si="16"/>
        <v>-22064.933719752851</v>
      </c>
      <c r="V36" s="14">
        <f t="shared" si="16"/>
        <v>-24096.357556878051</v>
      </c>
      <c r="W36" s="14">
        <f t="shared" si="16"/>
        <v>-26127.781394003265</v>
      </c>
      <c r="X36" s="14">
        <f t="shared" si="16"/>
        <v>-28159.205231128464</v>
      </c>
      <c r="Y36" s="15">
        <f t="shared" si="16"/>
        <v>-30190.629068253678</v>
      </c>
    </row>
    <row r="37" spans="2:25" x14ac:dyDescent="0.25">
      <c r="E37" s="1"/>
      <c r="F37" s="9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2:25" x14ac:dyDescent="0.25">
      <c r="E38" s="38" t="s">
        <v>16</v>
      </c>
      <c r="F38" s="22"/>
      <c r="G38" s="41"/>
      <c r="H38" s="19">
        <f>H36</f>
        <v>4343.5761628748005</v>
      </c>
      <c r="I38" s="19">
        <f>SUM(H36:I36)</f>
        <v>6655.7284886244015</v>
      </c>
      <c r="J38" s="19">
        <f>SUM(H36:J36)</f>
        <v>6936.456977248803</v>
      </c>
      <c r="K38" s="19">
        <f>SUM(H36:K36)</f>
        <v>5185.7616287479905</v>
      </c>
      <c r="L38" s="19">
        <f>SUM(H36:L36)</f>
        <v>1403.6424431219784</v>
      </c>
      <c r="M38" s="19">
        <f>SUM(H36:M36)</f>
        <v>-4409.9005796292331</v>
      </c>
      <c r="N38" s="19">
        <f>SUM(H36:N36)</f>
        <v>-12254.867439505659</v>
      </c>
      <c r="O38" s="19">
        <f>SUM(H36:O36)</f>
        <v>-22131.258136507284</v>
      </c>
      <c r="P38" s="19">
        <f>SUM(H36:P36)</f>
        <v>-34039.072670634123</v>
      </c>
      <c r="Q38" s="19">
        <f>SUM(H36:Q36)</f>
        <v>-47978.311041886162</v>
      </c>
      <c r="R38" s="19">
        <f>SUM(H36:R36)</f>
        <v>-63948.9732502634</v>
      </c>
      <c r="S38" s="19">
        <f>SUM(H36:S36)</f>
        <v>-81951.059295765852</v>
      </c>
      <c r="T38" s="19">
        <f>SUM(H36:T36)</f>
        <v>-101984.5691783935</v>
      </c>
      <c r="U38" s="19">
        <f>SUM(H36:U36)</f>
        <v>-124049.50289814635</v>
      </c>
      <c r="V38" s="19">
        <f>SUM(H36:V36)</f>
        <v>-148145.86045502441</v>
      </c>
      <c r="W38" s="19">
        <f>SUM(H36:W36)</f>
        <v>-174273.64184902766</v>
      </c>
      <c r="X38" s="19">
        <f>SUM(H36:X36)</f>
        <v>-202432.84708015612</v>
      </c>
      <c r="Y38" s="20">
        <f>SUM(H36:Y36)</f>
        <v>-232623.4761484098</v>
      </c>
    </row>
    <row r="39" spans="2:25" x14ac:dyDescent="0.25">
      <c r="E39" s="1"/>
      <c r="F39" s="9"/>
      <c r="G39" s="1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spans="2:25" x14ac:dyDescent="0.25">
      <c r="E40" s="38" t="s">
        <v>68</v>
      </c>
      <c r="F40" s="23"/>
      <c r="G40" s="31">
        <v>50000</v>
      </c>
      <c r="H40" s="19">
        <f t="shared" ref="H40:Y40" si="17">G40+H36</f>
        <v>54343.576162874801</v>
      </c>
      <c r="I40" s="19">
        <f t="shared" si="17"/>
        <v>56655.728488624402</v>
      </c>
      <c r="J40" s="19">
        <f t="shared" si="17"/>
        <v>56936.456977248803</v>
      </c>
      <c r="K40" s="19">
        <f t="shared" si="17"/>
        <v>55185.76162874799</v>
      </c>
      <c r="L40" s="19">
        <f t="shared" si="17"/>
        <v>51403.642443121978</v>
      </c>
      <c r="M40" s="19">
        <f t="shared" si="17"/>
        <v>45590.099420370767</v>
      </c>
      <c r="N40" s="19">
        <f t="shared" si="17"/>
        <v>37745.132560494341</v>
      </c>
      <c r="O40" s="19">
        <f t="shared" si="17"/>
        <v>27868.741863492716</v>
      </c>
      <c r="P40" s="19">
        <f t="shared" si="17"/>
        <v>15960.927329365877</v>
      </c>
      <c r="Q40" s="19">
        <f t="shared" si="17"/>
        <v>2021.6889581138385</v>
      </c>
      <c r="R40" s="19">
        <f t="shared" si="17"/>
        <v>-13948.9732502634</v>
      </c>
      <c r="S40" s="19">
        <f t="shared" si="17"/>
        <v>-31951.059295765852</v>
      </c>
      <c r="T40" s="19">
        <f t="shared" si="17"/>
        <v>-51984.569178393504</v>
      </c>
      <c r="U40" s="19">
        <f t="shared" si="17"/>
        <v>-74049.502898146355</v>
      </c>
      <c r="V40" s="19">
        <f t="shared" si="17"/>
        <v>-98145.860455024405</v>
      </c>
      <c r="W40" s="19">
        <f t="shared" si="17"/>
        <v>-124273.64184902767</v>
      </c>
      <c r="X40" s="19">
        <f t="shared" si="17"/>
        <v>-152432.84708015615</v>
      </c>
      <c r="Y40" s="20">
        <f t="shared" si="17"/>
        <v>-182623.47614840983</v>
      </c>
    </row>
    <row r="41" spans="2:25" x14ac:dyDescent="0.25">
      <c r="E41" s="42"/>
      <c r="F41" s="17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</row>
    <row r="42" spans="2:25" x14ac:dyDescent="0.25">
      <c r="E42" s="32"/>
      <c r="F42" s="61"/>
      <c r="G42" s="62"/>
      <c r="H42" s="6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2"/>
    </row>
    <row r="43" spans="2:25" x14ac:dyDescent="0.25">
      <c r="E43" s="1"/>
      <c r="F43" s="9"/>
      <c r="G43" s="35" t="s">
        <v>69</v>
      </c>
      <c r="H43" s="65">
        <f t="shared" ref="H43:Y43" si="18">(-H36)/$C$20</f>
        <v>-3.8101545288375442</v>
      </c>
      <c r="I43" s="60">
        <f t="shared" si="18"/>
        <v>-2.0282037945171938</v>
      </c>
      <c r="J43" s="60">
        <f t="shared" si="18"/>
        <v>-0.24625306019684343</v>
      </c>
      <c r="K43" s="60">
        <f t="shared" si="18"/>
        <v>1.5356976741235198</v>
      </c>
      <c r="L43" s="60">
        <f t="shared" si="18"/>
        <v>3.31764840844387</v>
      </c>
      <c r="M43" s="60">
        <f t="shared" si="18"/>
        <v>5.0995991427642204</v>
      </c>
      <c r="N43" s="60">
        <f t="shared" si="18"/>
        <v>6.8815498770845842</v>
      </c>
      <c r="O43" s="60">
        <f t="shared" si="18"/>
        <v>8.6635006114049347</v>
      </c>
      <c r="P43" s="60">
        <f t="shared" si="18"/>
        <v>10.445451345725298</v>
      </c>
      <c r="Q43" s="60">
        <f t="shared" si="18"/>
        <v>12.227402080045648</v>
      </c>
      <c r="R43" s="60">
        <f t="shared" si="18"/>
        <v>14.009352814365998</v>
      </c>
      <c r="S43" s="60">
        <f t="shared" si="18"/>
        <v>15.791303548686361</v>
      </c>
      <c r="T43" s="60">
        <f t="shared" si="18"/>
        <v>17.573254283006712</v>
      </c>
      <c r="U43" s="60">
        <f t="shared" si="18"/>
        <v>19.355205017327062</v>
      </c>
      <c r="V43" s="60">
        <f t="shared" si="18"/>
        <v>21.137155751647413</v>
      </c>
      <c r="W43" s="60">
        <f t="shared" si="18"/>
        <v>22.919106485967777</v>
      </c>
      <c r="X43" s="60">
        <f t="shared" si="18"/>
        <v>24.701057220288128</v>
      </c>
      <c r="Y43" s="66">
        <f t="shared" si="18"/>
        <v>26.483007954608489</v>
      </c>
    </row>
    <row r="44" spans="2:25" x14ac:dyDescent="0.25">
      <c r="E44" s="1"/>
      <c r="F44" s="9"/>
      <c r="G44" s="63"/>
      <c r="H44" s="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</row>
    <row r="45" spans="2:25" x14ac:dyDescent="0.25">
      <c r="E45" s="1"/>
      <c r="F45" s="9"/>
      <c r="G45" s="35" t="s">
        <v>70</v>
      </c>
      <c r="H45" s="65">
        <f t="shared" ref="H45:S45" si="19">(-H36)/$C$23</f>
        <v>-36.405229048839026</v>
      </c>
      <c r="I45" s="60">
        <f t="shared" si="19"/>
        <v>-19.379062748840841</v>
      </c>
      <c r="J45" s="60">
        <f t="shared" si="19"/>
        <v>-2.352896448842658</v>
      </c>
      <c r="K45" s="60">
        <f t="shared" si="19"/>
        <v>14.673269851155647</v>
      </c>
      <c r="L45" s="60">
        <f t="shared" si="19"/>
        <v>31.699436151153829</v>
      </c>
      <c r="M45" s="60">
        <f t="shared" si="19"/>
        <v>48.725602451152014</v>
      </c>
      <c r="N45" s="60">
        <f t="shared" si="19"/>
        <v>65.751768751150323</v>
      </c>
      <c r="O45" s="60">
        <f t="shared" si="19"/>
        <v>82.777935051148503</v>
      </c>
      <c r="P45" s="60">
        <f t="shared" si="19"/>
        <v>99.804101351146812</v>
      </c>
      <c r="Q45" s="60">
        <f t="shared" si="19"/>
        <v>116.83026765114499</v>
      </c>
      <c r="R45" s="60">
        <f t="shared" si="19"/>
        <v>133.85643395114317</v>
      </c>
      <c r="S45" s="60">
        <f t="shared" si="19"/>
        <v>150.88260025114147</v>
      </c>
      <c r="T45" s="60">
        <f t="shared" ref="T45:Y45" si="20">(-T36)/$C$23</f>
        <v>167.90876655113965</v>
      </c>
      <c r="U45" s="60">
        <f t="shared" si="20"/>
        <v>184.93493285113786</v>
      </c>
      <c r="V45" s="60">
        <f t="shared" si="20"/>
        <v>201.96109915113604</v>
      </c>
      <c r="W45" s="60">
        <f t="shared" si="20"/>
        <v>218.98726545113433</v>
      </c>
      <c r="X45" s="60">
        <f t="shared" si="20"/>
        <v>236.01343175113252</v>
      </c>
      <c r="Y45" s="66">
        <f t="shared" si="20"/>
        <v>253.03959805113081</v>
      </c>
    </row>
    <row r="46" spans="2:25" x14ac:dyDescent="0.25">
      <c r="E46" s="42"/>
      <c r="F46" s="17"/>
      <c r="G46" s="18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8"/>
    </row>
    <row r="47" spans="2:25" x14ac:dyDescent="0.25"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2:25" x14ac:dyDescent="0.25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6:25" x14ac:dyDescent="0.25"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6:25" x14ac:dyDescent="0.25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6:25" x14ac:dyDescent="0.25"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6:25" x14ac:dyDescent="0.25"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6:25" x14ac:dyDescent="0.25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6:25" x14ac:dyDescent="0.25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6:25" x14ac:dyDescent="0.25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6:25" x14ac:dyDescent="0.25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6:25" x14ac:dyDescent="0.25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6:25" x14ac:dyDescent="0.25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6:25" x14ac:dyDescent="0.25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6:25" x14ac:dyDescent="0.25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6:25" x14ac:dyDescent="0.25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6:25" x14ac:dyDescent="0.25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6:25" x14ac:dyDescent="0.25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6:25" x14ac:dyDescent="0.25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6:25" x14ac:dyDescent="0.25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6:25" x14ac:dyDescent="0.25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6:25" x14ac:dyDescent="0.25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6:25" x14ac:dyDescent="0.25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6:25" x14ac:dyDescent="0.25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6:25" x14ac:dyDescent="0.25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6:25" x14ac:dyDescent="0.25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6:25" x14ac:dyDescent="0.25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6:25" x14ac:dyDescent="0.25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6:25" x14ac:dyDescent="0.25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6:25" x14ac:dyDescent="0.25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6:25" x14ac:dyDescent="0.25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6:25" x14ac:dyDescent="0.25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6:25" x14ac:dyDescent="0.25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6:25" x14ac:dyDescent="0.25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6:25" x14ac:dyDescent="0.25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6:25" x14ac:dyDescent="0.25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6:25" x14ac:dyDescent="0.2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6:25" x14ac:dyDescent="0.25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6:25" x14ac:dyDescent="0.25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6:25" x14ac:dyDescent="0.25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6:25" x14ac:dyDescent="0.25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6:25" x14ac:dyDescent="0.25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6:25" x14ac:dyDescent="0.25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6:25" x14ac:dyDescent="0.25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6:25" x14ac:dyDescent="0.25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6:25" x14ac:dyDescent="0.25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6:25" x14ac:dyDescent="0.25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6:25" x14ac:dyDescent="0.25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6:25" x14ac:dyDescent="0.25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6:25" x14ac:dyDescent="0.25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6:25" x14ac:dyDescent="0.2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6:25" x14ac:dyDescent="0.2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6:25" x14ac:dyDescent="0.2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6:25" x14ac:dyDescent="0.2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6:25" x14ac:dyDescent="0.2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6:25" x14ac:dyDescent="0.2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6:25" x14ac:dyDescent="0.2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6:25" x14ac:dyDescent="0.2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6:25" x14ac:dyDescent="0.2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6:25" x14ac:dyDescent="0.2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6:25" x14ac:dyDescent="0.2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6:25" x14ac:dyDescent="0.2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6:25" x14ac:dyDescent="0.2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6:25" x14ac:dyDescent="0.2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6:25" x14ac:dyDescent="0.2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6:25" x14ac:dyDescent="0.2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6:25" x14ac:dyDescent="0.2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6:25" x14ac:dyDescent="0.2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6:25" x14ac:dyDescent="0.2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6:25" x14ac:dyDescent="0.2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6:25" x14ac:dyDescent="0.2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6:25" x14ac:dyDescent="0.2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6:25" x14ac:dyDescent="0.2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6:25" x14ac:dyDescent="0.2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6:25" x14ac:dyDescent="0.2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6:25" x14ac:dyDescent="0.2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6:25" x14ac:dyDescent="0.2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6:25" x14ac:dyDescent="0.2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6:25" x14ac:dyDescent="0.2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6:25" x14ac:dyDescent="0.2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6:25" x14ac:dyDescent="0.2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6:25" x14ac:dyDescent="0.2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6:25" x14ac:dyDescent="0.2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6:25" x14ac:dyDescent="0.2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6:25" x14ac:dyDescent="0.2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6:25" x14ac:dyDescent="0.2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6:25" x14ac:dyDescent="0.2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6:25" x14ac:dyDescent="0.2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6:25" x14ac:dyDescent="0.2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6:25" x14ac:dyDescent="0.2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6:25" x14ac:dyDescent="0.2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6:25" x14ac:dyDescent="0.2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6:25" x14ac:dyDescent="0.2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6:25" x14ac:dyDescent="0.2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6:25" x14ac:dyDescent="0.2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6:25" x14ac:dyDescent="0.2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6:25" x14ac:dyDescent="0.2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6:25" x14ac:dyDescent="0.2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6:25" x14ac:dyDescent="0.2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6:25" x14ac:dyDescent="0.2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6:25" x14ac:dyDescent="0.2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6:25" x14ac:dyDescent="0.2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6:25" x14ac:dyDescent="0.2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6:25" x14ac:dyDescent="0.2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6:25" x14ac:dyDescent="0.2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6:25" x14ac:dyDescent="0.2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6:25" x14ac:dyDescent="0.2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6:25" x14ac:dyDescent="0.2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6:25" x14ac:dyDescent="0.2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6:25" x14ac:dyDescent="0.2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6:25" x14ac:dyDescent="0.2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6:25" x14ac:dyDescent="0.2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6:25" x14ac:dyDescent="0.2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6:25" x14ac:dyDescent="0.2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6:25" x14ac:dyDescent="0.2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6:25" x14ac:dyDescent="0.2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6:25" x14ac:dyDescent="0.2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</sheetData>
  <phoneticPr fontId="10" type="noConversion"/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A4DB-4E50-43D8-AD77-F6C48DEFA4C8}">
  <sheetPr>
    <tabColor rgb="FF00B050"/>
  </sheetPr>
  <dimension ref="B6:V9"/>
  <sheetViews>
    <sheetView showGridLines="0" workbookViewId="0"/>
  </sheetViews>
  <sheetFormatPr defaultRowHeight="15" x14ac:dyDescent="0.25"/>
  <cols>
    <col min="22" max="22" width="10.140625" bestFit="1" customWidth="1"/>
  </cols>
  <sheetData>
    <row r="6" spans="2:22" x14ac:dyDescent="0.25">
      <c r="B6" s="138" t="s">
        <v>17</v>
      </c>
      <c r="C6" s="138">
        <v>1</v>
      </c>
      <c r="D6" s="138">
        <f t="shared" ref="D6:T6" si="0">C6+1</f>
        <v>2</v>
      </c>
      <c r="E6" s="138">
        <f t="shared" si="0"/>
        <v>3</v>
      </c>
      <c r="F6" s="138">
        <f t="shared" si="0"/>
        <v>4</v>
      </c>
      <c r="G6" s="138">
        <f t="shared" si="0"/>
        <v>5</v>
      </c>
      <c r="H6" s="138">
        <f t="shared" si="0"/>
        <v>6</v>
      </c>
      <c r="I6" s="138">
        <f t="shared" si="0"/>
        <v>7</v>
      </c>
      <c r="J6" s="138">
        <f t="shared" si="0"/>
        <v>8</v>
      </c>
      <c r="K6" s="138">
        <f t="shared" si="0"/>
        <v>9</v>
      </c>
      <c r="L6" s="138">
        <f t="shared" si="0"/>
        <v>10</v>
      </c>
      <c r="M6" s="138">
        <f t="shared" si="0"/>
        <v>11</v>
      </c>
      <c r="N6" s="138">
        <f t="shared" si="0"/>
        <v>12</v>
      </c>
      <c r="O6" s="138">
        <f t="shared" si="0"/>
        <v>13</v>
      </c>
      <c r="P6" s="138">
        <f t="shared" si="0"/>
        <v>14</v>
      </c>
      <c r="Q6" s="138">
        <f t="shared" si="0"/>
        <v>15</v>
      </c>
      <c r="R6" s="138">
        <f t="shared" si="0"/>
        <v>16</v>
      </c>
      <c r="S6" s="138">
        <f t="shared" si="0"/>
        <v>17</v>
      </c>
      <c r="T6" s="138">
        <f t="shared" si="0"/>
        <v>18</v>
      </c>
      <c r="V6" s="142" t="s">
        <v>108</v>
      </c>
    </row>
    <row r="7" spans="2:22" x14ac:dyDescent="0.25">
      <c r="B7" s="138" t="s">
        <v>106</v>
      </c>
      <c r="C7" s="139">
        <f>CASH_FLOW!G17</f>
        <v>100000.00000000001</v>
      </c>
      <c r="D7" s="139">
        <f t="shared" ref="D7:T7" si="1">C7</f>
        <v>100000.00000000001</v>
      </c>
      <c r="E7" s="139">
        <f t="shared" si="1"/>
        <v>100000.00000000001</v>
      </c>
      <c r="F7" s="139">
        <f t="shared" si="1"/>
        <v>100000.00000000001</v>
      </c>
      <c r="G7" s="139">
        <f t="shared" si="1"/>
        <v>100000.00000000001</v>
      </c>
      <c r="H7" s="139">
        <f t="shared" si="1"/>
        <v>100000.00000000001</v>
      </c>
      <c r="I7" s="139">
        <f t="shared" si="1"/>
        <v>100000.00000000001</v>
      </c>
      <c r="J7" s="139">
        <f t="shared" si="1"/>
        <v>100000.00000000001</v>
      </c>
      <c r="K7" s="139">
        <f t="shared" si="1"/>
        <v>100000.00000000001</v>
      </c>
      <c r="L7" s="139">
        <f t="shared" si="1"/>
        <v>100000.00000000001</v>
      </c>
      <c r="M7" s="139">
        <f t="shared" si="1"/>
        <v>100000.00000000001</v>
      </c>
      <c r="N7" s="139">
        <f t="shared" si="1"/>
        <v>100000.00000000001</v>
      </c>
      <c r="O7" s="139">
        <f t="shared" si="1"/>
        <v>100000.00000000001</v>
      </c>
      <c r="P7" s="139">
        <f t="shared" si="1"/>
        <v>100000.00000000001</v>
      </c>
      <c r="Q7" s="139">
        <f t="shared" si="1"/>
        <v>100000.00000000001</v>
      </c>
      <c r="R7" s="139">
        <f t="shared" si="1"/>
        <v>100000.00000000001</v>
      </c>
      <c r="S7" s="139">
        <f t="shared" si="1"/>
        <v>100000.00000000001</v>
      </c>
      <c r="T7" s="139">
        <f t="shared" si="1"/>
        <v>100000.00000000001</v>
      </c>
      <c r="V7" s="139">
        <f>SUM(C7:U7)</f>
        <v>1800000.0000000002</v>
      </c>
    </row>
    <row r="8" spans="2:22" x14ac:dyDescent="0.25">
      <c r="B8" s="140" t="s">
        <v>107</v>
      </c>
      <c r="C8" s="139">
        <f>CASH_FLOW!H17</f>
        <v>95968.576162874801</v>
      </c>
      <c r="D8" s="139">
        <f>CASH_FLOW!I17</f>
        <v>93937.152325749601</v>
      </c>
      <c r="E8" s="139">
        <f>CASH_FLOW!J17</f>
        <v>91905.728488624402</v>
      </c>
      <c r="F8" s="139">
        <f>CASH_FLOW!K17</f>
        <v>89874.304651499187</v>
      </c>
      <c r="G8" s="139">
        <f>CASH_FLOW!L17</f>
        <v>87842.880814373988</v>
      </c>
      <c r="H8" s="139">
        <f>CASH_FLOW!M17</f>
        <v>85811.456977248788</v>
      </c>
      <c r="I8" s="139">
        <f>CASH_FLOW!N17</f>
        <v>83780.033140123574</v>
      </c>
      <c r="J8" s="139">
        <f>CASH_FLOW!O17</f>
        <v>81748.609302998375</v>
      </c>
      <c r="K8" s="139">
        <f>CASH_FLOW!P17</f>
        <v>79717.185465873161</v>
      </c>
      <c r="L8" s="139">
        <f>CASH_FLOW!Q17</f>
        <v>77685.761628747961</v>
      </c>
      <c r="M8" s="139">
        <f>CASH_FLOW!R17</f>
        <v>75654.337791622762</v>
      </c>
      <c r="N8" s="139">
        <f>CASH_FLOW!S17</f>
        <v>73622.913954497548</v>
      </c>
      <c r="O8" s="139">
        <f>CASH_FLOW!T17</f>
        <v>71591.490117372348</v>
      </c>
      <c r="P8" s="139">
        <f>CASH_FLOW!U17</f>
        <v>69560.066280247149</v>
      </c>
      <c r="Q8" s="139">
        <f>CASH_FLOW!V17</f>
        <v>67528.642443121949</v>
      </c>
      <c r="R8" s="139">
        <f>CASH_FLOW!W17</f>
        <v>65497.218605996735</v>
      </c>
      <c r="S8" s="139">
        <f>CASH_FLOW!X17</f>
        <v>63465.794768871536</v>
      </c>
      <c r="T8" s="139">
        <f>CASH_FLOW!Y17</f>
        <v>61434.370931746322</v>
      </c>
      <c r="V8" s="139">
        <f>SUM(C8:U8)</f>
        <v>1416626.5238515902</v>
      </c>
    </row>
    <row r="9" spans="2:22" x14ac:dyDescent="0.25">
      <c r="V9" s="141">
        <f>V8-V7</f>
        <v>-383373.47614841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0AFE-643D-445D-AC4A-8AF0469A4F17}">
  <sheetPr>
    <tabColor rgb="FF00B050"/>
  </sheetPr>
  <dimension ref="B6:T11"/>
  <sheetViews>
    <sheetView showGridLines="0" workbookViewId="0"/>
  </sheetViews>
  <sheetFormatPr defaultRowHeight="15" x14ac:dyDescent="0.25"/>
  <cols>
    <col min="12" max="20" width="10.140625" bestFit="1" customWidth="1"/>
  </cols>
  <sheetData>
    <row r="6" spans="2:20" x14ac:dyDescent="0.25">
      <c r="B6" s="138" t="s">
        <v>17</v>
      </c>
      <c r="C6" s="138">
        <v>1</v>
      </c>
      <c r="D6" s="138">
        <f t="shared" ref="D6:T6" si="0">C6+1</f>
        <v>2</v>
      </c>
      <c r="E6" s="138">
        <f t="shared" si="0"/>
        <v>3</v>
      </c>
      <c r="F6" s="138">
        <f t="shared" si="0"/>
        <v>4</v>
      </c>
      <c r="G6" s="138">
        <f t="shared" si="0"/>
        <v>5</v>
      </c>
      <c r="H6" s="138">
        <f t="shared" si="0"/>
        <v>6</v>
      </c>
      <c r="I6" s="138">
        <f t="shared" si="0"/>
        <v>7</v>
      </c>
      <c r="J6" s="138">
        <f t="shared" si="0"/>
        <v>8</v>
      </c>
      <c r="K6" s="138">
        <f t="shared" si="0"/>
        <v>9</v>
      </c>
      <c r="L6" s="138">
        <f t="shared" si="0"/>
        <v>10</v>
      </c>
      <c r="M6" s="138">
        <f t="shared" si="0"/>
        <v>11</v>
      </c>
      <c r="N6" s="138">
        <f t="shared" si="0"/>
        <v>12</v>
      </c>
      <c r="O6" s="138">
        <f t="shared" si="0"/>
        <v>13</v>
      </c>
      <c r="P6" s="138">
        <f t="shared" si="0"/>
        <v>14</v>
      </c>
      <c r="Q6" s="138">
        <f t="shared" si="0"/>
        <v>15</v>
      </c>
      <c r="R6" s="138">
        <f t="shared" si="0"/>
        <v>16</v>
      </c>
      <c r="S6" s="138">
        <f t="shared" si="0"/>
        <v>17</v>
      </c>
      <c r="T6" s="138">
        <f t="shared" si="0"/>
        <v>18</v>
      </c>
    </row>
    <row r="7" spans="2:20" x14ac:dyDescent="0.25">
      <c r="B7" s="138" t="s">
        <v>106</v>
      </c>
      <c r="C7" s="139">
        <f>CASH_FLOW!G17</f>
        <v>100000.00000000001</v>
      </c>
      <c r="D7" s="139">
        <v>200000.00000000003</v>
      </c>
      <c r="E7" s="139">
        <v>300000.00000000006</v>
      </c>
      <c r="F7" s="139">
        <v>400000.00000000006</v>
      </c>
      <c r="G7" s="139">
        <v>500000.00000000006</v>
      </c>
      <c r="H7" s="139">
        <v>600000.00000000012</v>
      </c>
      <c r="I7" s="139">
        <v>700000.00000000012</v>
      </c>
      <c r="J7" s="139">
        <v>800000.00000000012</v>
      </c>
      <c r="K7" s="139">
        <v>900000.00000000012</v>
      </c>
      <c r="L7" s="139">
        <v>1000000.0000000001</v>
      </c>
      <c r="M7" s="139">
        <v>1100000.0000000002</v>
      </c>
      <c r="N7" s="139">
        <v>1200000.0000000002</v>
      </c>
      <c r="O7" s="139">
        <v>1300000.0000000002</v>
      </c>
      <c r="P7" s="139">
        <v>1400000.0000000002</v>
      </c>
      <c r="Q7" s="139">
        <v>1500000.0000000002</v>
      </c>
      <c r="R7" s="139">
        <v>1600000.0000000002</v>
      </c>
      <c r="S7" s="139">
        <v>1700000.0000000002</v>
      </c>
      <c r="T7" s="139">
        <v>1800000.0000000002</v>
      </c>
    </row>
    <row r="8" spans="2:20" x14ac:dyDescent="0.25">
      <c r="B8" s="140" t="s">
        <v>107</v>
      </c>
      <c r="C8" s="139">
        <f>C11</f>
        <v>95968.576162874801</v>
      </c>
      <c r="D8" s="139">
        <f>C11+D11</f>
        <v>189905.72848862439</v>
      </c>
      <c r="E8" s="139">
        <f t="shared" ref="E8:T8" si="1">D8+E11</f>
        <v>281811.45697724877</v>
      </c>
      <c r="F8" s="139">
        <f t="shared" si="1"/>
        <v>371685.76162874798</v>
      </c>
      <c r="G8" s="139">
        <f t="shared" si="1"/>
        <v>459528.64244312199</v>
      </c>
      <c r="H8" s="139">
        <f t="shared" si="1"/>
        <v>545340.09942037077</v>
      </c>
      <c r="I8" s="139">
        <f t="shared" si="1"/>
        <v>629120.13256049436</v>
      </c>
      <c r="J8" s="139">
        <f t="shared" si="1"/>
        <v>710868.74186349276</v>
      </c>
      <c r="K8" s="139">
        <f t="shared" si="1"/>
        <v>790585.92732936586</v>
      </c>
      <c r="L8" s="139">
        <f t="shared" si="1"/>
        <v>868271.68895811378</v>
      </c>
      <c r="M8" s="139">
        <f t="shared" si="1"/>
        <v>943926.02674973651</v>
      </c>
      <c r="N8" s="139">
        <f t="shared" si="1"/>
        <v>1017548.9407042341</v>
      </c>
      <c r="O8" s="139">
        <f t="shared" si="1"/>
        <v>1089140.4308216064</v>
      </c>
      <c r="P8" s="139">
        <f t="shared" si="1"/>
        <v>1158700.4971018536</v>
      </c>
      <c r="Q8" s="139">
        <f t="shared" si="1"/>
        <v>1226229.1395449755</v>
      </c>
      <c r="R8" s="139">
        <f t="shared" si="1"/>
        <v>1291726.3581509723</v>
      </c>
      <c r="S8" s="139">
        <f t="shared" si="1"/>
        <v>1355192.1529198438</v>
      </c>
      <c r="T8" s="139">
        <f t="shared" si="1"/>
        <v>1416626.5238515902</v>
      </c>
    </row>
    <row r="11" spans="2:20" x14ac:dyDescent="0.25">
      <c r="B11" s="140" t="s">
        <v>107</v>
      </c>
      <c r="C11" s="139">
        <f>CASH_FLOW!H17</f>
        <v>95968.576162874801</v>
      </c>
      <c r="D11" s="139">
        <f>CASH_FLOW!I17</f>
        <v>93937.152325749601</v>
      </c>
      <c r="E11" s="139">
        <f>CASH_FLOW!J17</f>
        <v>91905.728488624402</v>
      </c>
      <c r="F11" s="139">
        <f>CASH_FLOW!K17</f>
        <v>89874.304651499187</v>
      </c>
      <c r="G11" s="139">
        <f>CASH_FLOW!L17</f>
        <v>87842.880814373988</v>
      </c>
      <c r="H11" s="139">
        <f>CASH_FLOW!M17</f>
        <v>85811.456977248788</v>
      </c>
      <c r="I11" s="139">
        <f>CASH_FLOW!N17</f>
        <v>83780.033140123574</v>
      </c>
      <c r="J11" s="139">
        <f>CASH_FLOW!O17</f>
        <v>81748.609302998375</v>
      </c>
      <c r="K11" s="139">
        <f>CASH_FLOW!P17</f>
        <v>79717.185465873161</v>
      </c>
      <c r="L11" s="139">
        <f>CASH_FLOW!Q17</f>
        <v>77685.761628747961</v>
      </c>
      <c r="M11" s="139">
        <f>CASH_FLOW!R17</f>
        <v>75654.337791622762</v>
      </c>
      <c r="N11" s="139">
        <f>CASH_FLOW!S17</f>
        <v>73622.913954497548</v>
      </c>
      <c r="O11" s="139">
        <f>CASH_FLOW!T17</f>
        <v>71591.490117372348</v>
      </c>
      <c r="P11" s="139">
        <f>CASH_FLOW!U17</f>
        <v>69560.066280247149</v>
      </c>
      <c r="Q11" s="139">
        <f>CASH_FLOW!V17</f>
        <v>67528.642443121949</v>
      </c>
      <c r="R11" s="139">
        <f>CASH_FLOW!W17</f>
        <v>65497.218605996735</v>
      </c>
      <c r="S11" s="139">
        <f>CASH_FLOW!X17</f>
        <v>63465.794768871536</v>
      </c>
      <c r="T11" s="139">
        <f>CASH_FLOW!Y17</f>
        <v>61434.370931746322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WORKSHEET</vt:lpstr>
      <vt:lpstr>CASH_FLOW</vt:lpstr>
      <vt:lpstr>Graph_Budget_vs_Actual</vt:lpstr>
      <vt:lpstr>Graph_Cumulative</vt:lpstr>
      <vt:lpstr>CASH_FLOW!Print_Area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Niess</dc:creator>
  <cp:lastModifiedBy>Craig Niess</cp:lastModifiedBy>
  <cp:lastPrinted>2020-04-08T18:49:36Z</cp:lastPrinted>
  <dcterms:created xsi:type="dcterms:W3CDTF">2020-04-05T21:04:33Z</dcterms:created>
  <dcterms:modified xsi:type="dcterms:W3CDTF">2020-05-07T13:56:05Z</dcterms:modified>
</cp:coreProperties>
</file>